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bnik\Desktop\Budżet 2024\Budżet 2024\"/>
    </mc:Choice>
  </mc:AlternateContent>
  <xr:revisionPtr revIDLastSave="0" documentId="13_ncr:1_{201435AA-3AF9-4B60-A479-8093583E96A1}" xr6:coauthVersionLast="47" xr6:coauthVersionMax="47" xr10:uidLastSave="{00000000-0000-0000-0000-000000000000}"/>
  <bookViews>
    <workbookView xWindow="-110" yWindow="-110" windowWidth="19420" windowHeight="10420" tabRatio="1000" xr2:uid="{00000000-000D-0000-FFFF-FFFF00000000}"/>
  </bookViews>
  <sheets>
    <sheet name="projekt planu 2024" sheetId="27" r:id="rId1"/>
    <sheet name="analiza rodzajowa kosztów 2024 " sheetId="28" r:id="rId2"/>
  </sheets>
  <definedNames>
    <definedName name="_xlnm.Print_Area" localSheetId="0">'projekt planu 2024'!$A$1:$E$95</definedName>
  </definedNames>
  <calcPr calcId="191029" fullPrecision="0"/>
</workbook>
</file>

<file path=xl/calcChain.xml><?xml version="1.0" encoding="utf-8"?>
<calcChain xmlns="http://schemas.openxmlformats.org/spreadsheetml/2006/main">
  <c r="G30" i="28" l="1"/>
  <c r="G29" i="28"/>
  <c r="E70" i="27"/>
  <c r="G61" i="28"/>
  <c r="E61" i="28" s="1"/>
  <c r="E97" i="28"/>
  <c r="E84" i="27" s="1"/>
  <c r="E83" i="27"/>
  <c r="E95" i="28"/>
  <c r="G92" i="28"/>
  <c r="E92" i="28" s="1"/>
  <c r="E80" i="27"/>
  <c r="E76" i="27"/>
  <c r="E74" i="27"/>
  <c r="E50" i="28"/>
  <c r="E51" i="27" s="1"/>
  <c r="E49" i="28"/>
  <c r="G46" i="28"/>
  <c r="G45" i="28" s="1"/>
  <c r="G105" i="28" s="1"/>
  <c r="E49" i="27"/>
  <c r="E77" i="28"/>
  <c r="E72" i="27"/>
  <c r="E76" i="28"/>
  <c r="E71" i="27" s="1"/>
  <c r="E73" i="28"/>
  <c r="E69" i="27" s="1"/>
  <c r="E41" i="28"/>
  <c r="E42" i="27" s="1"/>
  <c r="E40" i="28"/>
  <c r="E43" i="27"/>
  <c r="G36" i="28"/>
  <c r="E44" i="27"/>
  <c r="E35" i="27"/>
  <c r="E32" i="28"/>
  <c r="E55" i="28"/>
  <c r="E17" i="27"/>
  <c r="E16" i="27" s="1"/>
  <c r="E103" i="28"/>
  <c r="E88" i="27" s="1"/>
  <c r="E102" i="28"/>
  <c r="E87" i="27" s="1"/>
  <c r="E101" i="28"/>
  <c r="E86" i="27" s="1"/>
  <c r="E98" i="28"/>
  <c r="E85" i="27" s="1"/>
  <c r="G91" i="28"/>
  <c r="E72" i="28"/>
  <c r="E68" i="27" s="1"/>
  <c r="E71" i="28"/>
  <c r="E67" i="27" s="1"/>
  <c r="E70" i="28"/>
  <c r="E66" i="27" s="1"/>
  <c r="E69" i="28"/>
  <c r="E65" i="27" s="1"/>
  <c r="E68" i="28"/>
  <c r="E64" i="27"/>
  <c r="E90" i="28"/>
  <c r="E87" i="28"/>
  <c r="E77" i="27" s="1"/>
  <c r="E83" i="28"/>
  <c r="E78" i="28"/>
  <c r="E73" i="27" s="1"/>
  <c r="E74" i="28"/>
  <c r="E89" i="28"/>
  <c r="E88" i="28"/>
  <c r="E78" i="27"/>
  <c r="E86" i="28"/>
  <c r="G67" i="28"/>
  <c r="E85" i="28"/>
  <c r="E75" i="27" s="1"/>
  <c r="E66" i="28"/>
  <c r="E62" i="27" s="1"/>
  <c r="E64" i="28"/>
  <c r="E61" i="27" s="1"/>
  <c r="E60" i="28"/>
  <c r="E59" i="27" s="1"/>
  <c r="E59" i="28"/>
  <c r="E58" i="27" s="1"/>
  <c r="E58" i="28"/>
  <c r="E57" i="27" s="1"/>
  <c r="E54" i="28"/>
  <c r="E53" i="27" s="1"/>
  <c r="E51" i="28"/>
  <c r="E52" i="27" s="1"/>
  <c r="E44" i="28"/>
  <c r="E45" i="27" s="1"/>
  <c r="E38" i="28"/>
  <c r="E41" i="27" s="1"/>
  <c r="E42" i="28"/>
  <c r="E37" i="28"/>
  <c r="E36" i="28" s="1"/>
  <c r="E48" i="28"/>
  <c r="E47" i="28"/>
  <c r="E48" i="27" s="1"/>
  <c r="E31" i="28"/>
  <c r="E34" i="27" s="1"/>
  <c r="E33" i="28"/>
  <c r="E36" i="27" s="1"/>
  <c r="E35" i="28"/>
  <c r="E38" i="27" s="1"/>
  <c r="G89" i="27"/>
  <c r="E26" i="27"/>
  <c r="E24" i="27"/>
  <c r="E21" i="27"/>
  <c r="E14" i="27"/>
  <c r="E12" i="27"/>
  <c r="E34" i="28"/>
  <c r="E37" i="27" s="1"/>
  <c r="E46" i="28"/>
  <c r="E45" i="28" s="1"/>
  <c r="E50" i="27"/>
  <c r="G28" i="28"/>
  <c r="E30" i="28"/>
  <c r="E67" i="28"/>
  <c r="E79" i="27"/>
  <c r="G57" i="28"/>
  <c r="G56" i="28" s="1"/>
  <c r="E33" i="27"/>
  <c r="E11" i="27" l="1"/>
  <c r="E47" i="27"/>
  <c r="E46" i="27" s="1"/>
  <c r="E56" i="27"/>
  <c r="E63" i="27"/>
  <c r="E82" i="27"/>
  <c r="E91" i="28"/>
  <c r="E32" i="27"/>
  <c r="E40" i="27"/>
  <c r="E39" i="27" s="1"/>
  <c r="E81" i="27"/>
  <c r="E57" i="28"/>
  <c r="E56" i="28" s="1"/>
  <c r="E29" i="28"/>
  <c r="E28" i="28" s="1"/>
  <c r="E20" i="27"/>
  <c r="E10" i="27" s="1"/>
  <c r="E29" i="27" s="1"/>
  <c r="G64" i="27"/>
  <c r="H64" i="27" s="1"/>
  <c r="G10" i="27"/>
  <c r="H10" i="27" s="1"/>
  <c r="E31" i="27" l="1"/>
  <c r="E105" i="28"/>
  <c r="E55" i="27"/>
  <c r="E30" i="27" s="1"/>
  <c r="G30" i="27" l="1"/>
  <c r="E90" i="27"/>
</calcChain>
</file>

<file path=xl/sharedStrings.xml><?xml version="1.0" encoding="utf-8"?>
<sst xmlns="http://schemas.openxmlformats.org/spreadsheetml/2006/main" count="285" uniqueCount="133">
  <si>
    <t>Treść</t>
  </si>
  <si>
    <t xml:space="preserve"> </t>
  </si>
  <si>
    <t>Paragraf</t>
  </si>
  <si>
    <t>Wynagrodzenia osobowe pracowników</t>
  </si>
  <si>
    <t>Zakup energii</t>
  </si>
  <si>
    <t>Zakup usług pozostałych</t>
  </si>
  <si>
    <t>ubezpieczenie mienia i oc</t>
  </si>
  <si>
    <t>Zakup materiałów i wyposażenia</t>
  </si>
  <si>
    <t>Szkolenia pracowników niebędących członkami korpusu służby cywilnej</t>
  </si>
  <si>
    <t>Dodatkowe wynagrodzenia roczne</t>
  </si>
  <si>
    <t>Składki na ubezpieczenia społeczne</t>
  </si>
  <si>
    <t>Wpływy z usług</t>
  </si>
  <si>
    <t>Wpływy z różnych dochodów</t>
  </si>
  <si>
    <t>Zakup usług remontowych</t>
  </si>
  <si>
    <t>Podróże służbowe krajowe</t>
  </si>
  <si>
    <t>Różne opłaty i składki</t>
  </si>
  <si>
    <t>Podatek od nieruchomości</t>
  </si>
  <si>
    <t>Dział</t>
  </si>
  <si>
    <t>Rozdział</t>
  </si>
  <si>
    <t>Plan</t>
  </si>
  <si>
    <t>0830</t>
  </si>
  <si>
    <t>0970</t>
  </si>
  <si>
    <t>PROJEKT</t>
  </si>
  <si>
    <t>Odpisy na zakładowy fundusz świadczeń socjalnych</t>
  </si>
  <si>
    <t>Koszty postępowania sądowego i prokuratorskiego</t>
  </si>
  <si>
    <t>Wydatki osobowe niezaliczone do wynagrodzeń</t>
  </si>
  <si>
    <t>Dotacja przedmiotowa z budżetu dla samorządowego zakładu budżetowego</t>
  </si>
  <si>
    <t>Składki na Fundusz Pracy oraz Fundusz Solidarnościowy</t>
  </si>
  <si>
    <t>Opłaty z tytułu zakupu usług telekomunikacyjnych</t>
  </si>
  <si>
    <t>Zakup usług obejmujących wykonanie ekspertyz, analiz i opinii</t>
  </si>
  <si>
    <t>Wpłaty na PPK finansowane przez podmiot zatrudniający</t>
  </si>
  <si>
    <t>Gminnego Zakładu Gospodarki Komunalnej i Mieszkaniowej w Malborku</t>
  </si>
  <si>
    <t>Gospodarka mieszkaniowa</t>
  </si>
  <si>
    <t>Gospodarowanie mieszkaniowym zasobem gminy</t>
  </si>
  <si>
    <t>0750</t>
  </si>
  <si>
    <t>Wpływy z najmu i dzierżawy składników majątkowych Skarbu Państwa, jednostek samorządu terytorialnego lub innych jednostek zaliczanych do sektora finansów publicznych oraz innych umów o podobnym charakterze</t>
  </si>
  <si>
    <t>Gospodarka komunalna i ochrona środowiska</t>
  </si>
  <si>
    <t>Gospodarka ściekowa i ochrona wód</t>
  </si>
  <si>
    <t>Zakłady Gospodarki komunalnej</t>
  </si>
  <si>
    <t>Pozostała działalność</t>
  </si>
  <si>
    <t>OGÓŁEM PRZYCHODY</t>
  </si>
  <si>
    <t>4210</t>
  </si>
  <si>
    <t>4260</t>
  </si>
  <si>
    <t>4270</t>
  </si>
  <si>
    <t>4300</t>
  </si>
  <si>
    <t>4430</t>
  </si>
  <si>
    <t>3020</t>
  </si>
  <si>
    <t>4010</t>
  </si>
  <si>
    <t>4040</t>
  </si>
  <si>
    <t>4110</t>
  </si>
  <si>
    <t>4120</t>
  </si>
  <si>
    <t>4360</t>
  </si>
  <si>
    <t>4410</t>
  </si>
  <si>
    <t>4440</t>
  </si>
  <si>
    <t>4610</t>
  </si>
  <si>
    <t>4700</t>
  </si>
  <si>
    <t>4710</t>
  </si>
  <si>
    <t>OGÓŁEM KOSZTY</t>
  </si>
  <si>
    <t>Wytwarzanie i zaopatrywanie w energię elektryczną, gaz i wodę</t>
  </si>
  <si>
    <t>Dostarczanie ciepła</t>
  </si>
  <si>
    <t>Dostarczanie wody</t>
  </si>
  <si>
    <t xml:space="preserve">Różne opłaty i składki </t>
  </si>
  <si>
    <t>4390</t>
  </si>
  <si>
    <t>materiały remontowe</t>
  </si>
  <si>
    <t>przeglądy techniczne</t>
  </si>
  <si>
    <t>badania ścieków</t>
  </si>
  <si>
    <t>energia elektryczna</t>
  </si>
  <si>
    <t>Stan środków obrotowych na koniec roku 2023</t>
  </si>
  <si>
    <t>planowane koszty</t>
  </si>
  <si>
    <t>pozycje kosztów</t>
  </si>
  <si>
    <t>wartość</t>
  </si>
  <si>
    <t>usługi remontowe</t>
  </si>
  <si>
    <t>opłaty za emisję spalin</t>
  </si>
  <si>
    <t>zakup wody</t>
  </si>
  <si>
    <t>badania okresowe wody SUW</t>
  </si>
  <si>
    <t>opłata za pobór wód SUW</t>
  </si>
  <si>
    <t>materiały remont., malarskie, budowlane</t>
  </si>
  <si>
    <t>przeglądy inst.elektrycznych</t>
  </si>
  <si>
    <t>przeglądy kominiarskie</t>
  </si>
  <si>
    <t>przeglądy budowlane</t>
  </si>
  <si>
    <t>koszty zarządu wspólnotami mieszkan.</t>
  </si>
  <si>
    <t>usługi transpor., roboty ziemne</t>
  </si>
  <si>
    <t>Wynagrodzenia osobowe pracowników 11 os. X 12 m-cy</t>
  </si>
  <si>
    <t xml:space="preserve">Składki na ubezpieczenia społeczne </t>
  </si>
  <si>
    <t xml:space="preserve">Dodatkowe wynagrodzenia roczne </t>
  </si>
  <si>
    <t>paliwo do samochodu ciężarowego</t>
  </si>
  <si>
    <t>Zakup usług pocztowych</t>
  </si>
  <si>
    <t>usługi bankowe</t>
  </si>
  <si>
    <t>inspektor ochrony danych osobowych</t>
  </si>
  <si>
    <t>obsługa informatyczna sprzętu komputer.</t>
  </si>
  <si>
    <t>obsługa programów komputerowych</t>
  </si>
  <si>
    <t>abonament internetowy</t>
  </si>
  <si>
    <t>abonamenty telefoniczne</t>
  </si>
  <si>
    <t>podróże służbowe krajowe</t>
  </si>
  <si>
    <t>Wpłaty na PPK finansowane przez podmiot zatrudniający 1,5% wynagrodzeń</t>
  </si>
  <si>
    <t xml:space="preserve">bhp: odzież ochronna, robocza i ekwiwalent </t>
  </si>
  <si>
    <t>odbiór ścieków</t>
  </si>
  <si>
    <t>wywóz śmieci</t>
  </si>
  <si>
    <t>emisja spalin</t>
  </si>
  <si>
    <t>podatek od nieruchomości</t>
  </si>
  <si>
    <t>6210</t>
  </si>
  <si>
    <t>Dotacja celowa z budżetu na finansowanie lub dofinansowanie kosztów realizacji inwestycji i zakupów inwestycyjnych samorządowych zakładów budżetowych</t>
  </si>
  <si>
    <t>Wydatki inwestycyjne samorządowych zakładów budżetowych</t>
  </si>
  <si>
    <t>modernizacja lokalu mieszkalnego w Lasowicach Wlk.nr 120J</t>
  </si>
  <si>
    <t>usługi pozostałe</t>
  </si>
  <si>
    <t xml:space="preserve">przeglądy kotłowni </t>
  </si>
  <si>
    <t>usługi transportowe, pozostałe</t>
  </si>
  <si>
    <t>opłaty za ponadnormatywny zrzut ścieków, opłaty wodnoprawne</t>
  </si>
  <si>
    <t>4170</t>
  </si>
  <si>
    <t>Umowa  zlecenia</t>
  </si>
  <si>
    <t>Umowa zlecenia</t>
  </si>
  <si>
    <t>remonty</t>
  </si>
  <si>
    <t>4280</t>
  </si>
  <si>
    <t>Badania  pracowników</t>
  </si>
  <si>
    <t>badania pracowników</t>
  </si>
  <si>
    <t>Zakup materiałów biurowych wyposażenie</t>
  </si>
  <si>
    <t xml:space="preserve">Odpisy na zakładowy fundusz świadczeń socjalnych </t>
  </si>
  <si>
    <t>środki czystości bud.przy Solskiego 1</t>
  </si>
  <si>
    <t>Zakup usług zdrowotnych</t>
  </si>
  <si>
    <t>Przychody w ciągu 2024 roku</t>
  </si>
  <si>
    <t>Stan środków obrotowych na 01.01.2024 r.</t>
  </si>
  <si>
    <t xml:space="preserve"> Plan przychodów i kosztów na 2024 rok</t>
  </si>
  <si>
    <t>Koszty w ciągu 2024 roku</t>
  </si>
  <si>
    <t>zakup węgla 35t x 2.000,00</t>
  </si>
  <si>
    <t>odprowadzanie ścieków do oczyszczalni 40.000m3 x 5,5</t>
  </si>
  <si>
    <t>odbiór ścieków z szamb 17.222 m3</t>
  </si>
  <si>
    <t>węgiel 70t x 2000,00</t>
  </si>
  <si>
    <t>inne usługi</t>
  </si>
  <si>
    <t>Analiza planu kosztów na 2024 rok</t>
  </si>
  <si>
    <t>Stan środków obrotowych na koniec roku 2024</t>
  </si>
  <si>
    <t>Załącznik Nr 4 do</t>
  </si>
  <si>
    <t>Uchwały Rady Gminy Malbork</t>
  </si>
  <si>
    <t>Nr L/377/2023 z dnia 28.12.2023r.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</si>
</sst>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Times New Roman"/>
      <family val="1"/>
    </font>
    <font>
      <sz val="12"/>
      <name val="Verdana"/>
      <family val="2"/>
      <charset val="238"/>
    </font>
    <font>
      <sz val="11"/>
      <name val="Times New Roman"/>
      <family val="1"/>
      <charset val="238"/>
    </font>
    <font>
      <sz val="14"/>
      <name val="Times New Roman"/>
      <family val="1"/>
      <charset val="238"/>
    </font>
    <font>
      <sz val="14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8">
    <xf numFmtId="0" fontId="0" fillId="0" borderId="0" xfId="0"/>
    <xf numFmtId="0" fontId="6" fillId="0" borderId="0" xfId="0" applyFont="1"/>
    <xf numFmtId="4" fontId="6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4" fontId="6" fillId="0" borderId="0" xfId="0" applyNumberFormat="1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right" vertical="top"/>
    </xf>
    <xf numFmtId="0" fontId="9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3" borderId="2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right" vertical="top"/>
    </xf>
    <xf numFmtId="4" fontId="2" fillId="3" borderId="3" xfId="0" applyNumberFormat="1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4" fontId="3" fillId="0" borderId="3" xfId="0" applyNumberFormat="1" applyFont="1" applyBorder="1" applyAlignment="1">
      <alignment horizontal="right" vertical="top" wrapText="1"/>
    </xf>
    <xf numFmtId="0" fontId="4" fillId="2" borderId="2" xfId="0" applyFont="1" applyFill="1" applyBorder="1" applyAlignment="1">
      <alignment horizontal="center" vertical="top"/>
    </xf>
    <xf numFmtId="49" fontId="8" fillId="2" borderId="2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0" fontId="6" fillId="0" borderId="0" xfId="0" applyFont="1" applyAlignment="1">
      <alignment vertical="top"/>
    </xf>
    <xf numFmtId="4" fontId="6" fillId="0" borderId="0" xfId="0" applyNumberFormat="1" applyFont="1" applyAlignment="1">
      <alignment vertical="top"/>
    </xf>
    <xf numFmtId="49" fontId="2" fillId="3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2" borderId="4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right" vertical="top"/>
    </xf>
    <xf numFmtId="0" fontId="4" fillId="0" borderId="11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right" vertical="top"/>
    </xf>
    <xf numFmtId="0" fontId="4" fillId="0" borderId="14" xfId="0" applyFont="1" applyBorder="1" applyAlignment="1">
      <alignment horizontal="left" vertical="top" wrapText="1"/>
    </xf>
    <xf numFmtId="0" fontId="2" fillId="4" borderId="16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vertical="center" wrapText="1"/>
    </xf>
    <xf numFmtId="0" fontId="4" fillId="4" borderId="17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left" vertical="top"/>
    </xf>
    <xf numFmtId="0" fontId="2" fillId="3" borderId="20" xfId="0" applyFont="1" applyFill="1" applyBorder="1" applyAlignment="1">
      <alignment horizontal="center" vertical="top" wrapText="1"/>
    </xf>
    <xf numFmtId="0" fontId="2" fillId="3" borderId="20" xfId="0" applyFont="1" applyFill="1" applyBorder="1" applyAlignment="1">
      <alignment vertical="center" wrapText="1"/>
    </xf>
    <xf numFmtId="4" fontId="2" fillId="3" borderId="21" xfId="0" applyNumberFormat="1" applyFont="1" applyFill="1" applyBorder="1" applyAlignment="1">
      <alignment horizontal="right" vertical="top" wrapText="1"/>
    </xf>
    <xf numFmtId="0" fontId="3" fillId="0" borderId="22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49" fontId="3" fillId="0" borderId="20" xfId="0" applyNumberFormat="1" applyFont="1" applyBorder="1" applyAlignment="1">
      <alignment horizontal="center" vertical="top" wrapText="1"/>
    </xf>
    <xf numFmtId="0" fontId="3" fillId="0" borderId="23" xfId="0" applyFont="1" applyBorder="1" applyAlignment="1">
      <alignment vertical="top" wrapText="1"/>
    </xf>
    <xf numFmtId="0" fontId="2" fillId="3" borderId="23" xfId="0" applyFont="1" applyFill="1" applyBorder="1" applyAlignment="1">
      <alignment horizontal="center" vertical="top" wrapText="1"/>
    </xf>
    <xf numFmtId="0" fontId="2" fillId="3" borderId="23" xfId="0" applyFont="1" applyFill="1" applyBorder="1" applyAlignment="1">
      <alignment vertical="top" wrapText="1"/>
    </xf>
    <xf numFmtId="4" fontId="2" fillId="3" borderId="3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left" vertical="top"/>
    </xf>
    <xf numFmtId="0" fontId="4" fillId="2" borderId="20" xfId="0" applyFont="1" applyFill="1" applyBorder="1" applyAlignment="1">
      <alignment horizontal="right" vertical="top"/>
    </xf>
    <xf numFmtId="0" fontId="4" fillId="2" borderId="20" xfId="0" applyFont="1" applyFill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/>
    </xf>
    <xf numFmtId="0" fontId="2" fillId="3" borderId="23" xfId="0" applyFont="1" applyFill="1" applyBorder="1" applyAlignment="1">
      <alignment horizontal="center" vertical="top"/>
    </xf>
    <xf numFmtId="0" fontId="2" fillId="3" borderId="23" xfId="0" applyFont="1" applyFill="1" applyBorder="1" applyAlignment="1">
      <alignment horizontal="left" vertical="top" wrapText="1"/>
    </xf>
    <xf numFmtId="0" fontId="3" fillId="0" borderId="22" xfId="0" applyFont="1" applyBorder="1" applyAlignment="1">
      <alignment horizontal="center" vertical="top"/>
    </xf>
    <xf numFmtId="0" fontId="7" fillId="0" borderId="23" xfId="0" applyFont="1" applyBorder="1" applyAlignment="1">
      <alignment vertical="top" wrapText="1"/>
    </xf>
    <xf numFmtId="0" fontId="4" fillId="2" borderId="22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vertical="top" wrapText="1"/>
    </xf>
    <xf numFmtId="0" fontId="2" fillId="0" borderId="22" xfId="0" applyFont="1" applyBorder="1" applyAlignment="1">
      <alignment horizontal="center" vertical="top"/>
    </xf>
    <xf numFmtId="0" fontId="2" fillId="2" borderId="23" xfId="0" applyFont="1" applyFill="1" applyBorder="1" applyAlignment="1">
      <alignment horizontal="center" vertical="top" wrapText="1"/>
    </xf>
    <xf numFmtId="0" fontId="4" fillId="0" borderId="23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center" vertical="top" wrapText="1"/>
    </xf>
    <xf numFmtId="0" fontId="5" fillId="0" borderId="20" xfId="0" applyFont="1" applyBorder="1" applyAlignment="1">
      <alignment vertical="top"/>
    </xf>
    <xf numFmtId="0" fontId="3" fillId="0" borderId="23" xfId="0" applyFont="1" applyBorder="1" applyAlignment="1">
      <alignment horizontal="left" vertical="top"/>
    </xf>
    <xf numFmtId="0" fontId="3" fillId="0" borderId="23" xfId="0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right" vertical="top" wrapText="1"/>
    </xf>
    <xf numFmtId="0" fontId="3" fillId="0" borderId="26" xfId="0" applyFont="1" applyBorder="1" applyAlignment="1">
      <alignment horizontal="center" vertical="top"/>
    </xf>
    <xf numFmtId="0" fontId="3" fillId="0" borderId="26" xfId="0" applyFont="1" applyBorder="1" applyAlignment="1">
      <alignment horizontal="left" vertical="top"/>
    </xf>
    <xf numFmtId="0" fontId="3" fillId="0" borderId="27" xfId="0" applyFont="1" applyBorder="1" applyAlignment="1">
      <alignment horizontal="left" vertical="top"/>
    </xf>
    <xf numFmtId="0" fontId="3" fillId="0" borderId="28" xfId="0" applyFont="1" applyBorder="1" applyAlignment="1">
      <alignment horizontal="left" vertical="top"/>
    </xf>
    <xf numFmtId="0" fontId="3" fillId="0" borderId="28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right" vertical="top" wrapText="1"/>
    </xf>
    <xf numFmtId="0" fontId="4" fillId="2" borderId="23" xfId="0" applyFont="1" applyFill="1" applyBorder="1" applyAlignment="1">
      <alignment horizontal="left" vertical="top" wrapText="1"/>
    </xf>
    <xf numFmtId="0" fontId="2" fillId="2" borderId="28" xfId="0" applyFont="1" applyFill="1" applyBorder="1" applyAlignment="1">
      <alignment horizontal="center" vertical="top" wrapText="1"/>
    </xf>
    <xf numFmtId="164" fontId="6" fillId="0" borderId="0" xfId="1" applyFont="1" applyAlignment="1">
      <alignment horizontal="left" vertical="top"/>
    </xf>
    <xf numFmtId="0" fontId="8" fillId="0" borderId="0" xfId="0" applyFont="1" applyAlignment="1">
      <alignment horizontal="center"/>
    </xf>
    <xf numFmtId="0" fontId="5" fillId="0" borderId="20" xfId="0" applyFont="1" applyBorder="1" applyAlignment="1">
      <alignment vertical="top" wrapText="1"/>
    </xf>
    <xf numFmtId="0" fontId="3" fillId="0" borderId="23" xfId="0" applyFont="1" applyBorder="1" applyAlignment="1">
      <alignment horizontal="left" vertical="top" wrapText="1"/>
    </xf>
    <xf numFmtId="4" fontId="2" fillId="3" borderId="20" xfId="0" applyNumberFormat="1" applyFont="1" applyFill="1" applyBorder="1" applyAlignment="1">
      <alignment horizontal="right" vertical="top" wrapText="1"/>
    </xf>
    <xf numFmtId="4" fontId="3" fillId="0" borderId="23" xfId="0" applyNumberFormat="1" applyFont="1" applyBorder="1" applyAlignment="1">
      <alignment horizontal="right" vertical="top" wrapText="1"/>
    </xf>
    <xf numFmtId="4" fontId="3" fillId="0" borderId="20" xfId="0" applyNumberFormat="1" applyFont="1" applyBorder="1" applyAlignment="1">
      <alignment horizontal="right" vertical="top" wrapText="1"/>
    </xf>
    <xf numFmtId="4" fontId="3" fillId="0" borderId="26" xfId="0" applyNumberFormat="1" applyFont="1" applyBorder="1" applyAlignment="1">
      <alignment horizontal="right" vertical="top" wrapText="1"/>
    </xf>
    <xf numFmtId="4" fontId="3" fillId="0" borderId="30" xfId="0" applyNumberFormat="1" applyFont="1" applyBorder="1" applyAlignment="1">
      <alignment horizontal="right" vertical="top" wrapText="1"/>
    </xf>
    <xf numFmtId="4" fontId="2" fillId="3" borderId="23" xfId="0" applyNumberFormat="1" applyFont="1" applyFill="1" applyBorder="1" applyAlignment="1">
      <alignment horizontal="right" vertical="center" wrapText="1"/>
    </xf>
    <xf numFmtId="4" fontId="3" fillId="0" borderId="28" xfId="0" applyNumberFormat="1" applyFont="1" applyBorder="1" applyAlignment="1">
      <alignment horizontal="right" vertical="top" wrapText="1"/>
    </xf>
    <xf numFmtId="4" fontId="2" fillId="3" borderId="23" xfId="0" applyNumberFormat="1" applyFont="1" applyFill="1" applyBorder="1" applyAlignment="1">
      <alignment horizontal="righ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/>
    </xf>
    <xf numFmtId="4" fontId="3" fillId="0" borderId="32" xfId="0" applyNumberFormat="1" applyFont="1" applyBorder="1" applyAlignment="1">
      <alignment horizontal="right" vertical="top" wrapText="1"/>
    </xf>
    <xf numFmtId="4" fontId="3" fillId="0" borderId="33" xfId="0" applyNumberFormat="1" applyFont="1" applyBorder="1" applyAlignment="1">
      <alignment horizontal="right" vertical="top" wrapText="1"/>
    </xf>
    <xf numFmtId="4" fontId="3" fillId="0" borderId="34" xfId="0" applyNumberFormat="1" applyFont="1" applyBorder="1" applyAlignment="1">
      <alignment horizontal="right" vertical="top" wrapText="1"/>
    </xf>
    <xf numFmtId="0" fontId="3" fillId="0" borderId="35" xfId="0" applyFont="1" applyBorder="1" applyAlignment="1">
      <alignment horizontal="left" vertical="top"/>
    </xf>
    <xf numFmtId="0" fontId="3" fillId="0" borderId="3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3" fillId="0" borderId="37" xfId="0" applyFont="1" applyBorder="1" applyAlignment="1">
      <alignment vertical="top" wrapText="1"/>
    </xf>
    <xf numFmtId="0" fontId="3" fillId="0" borderId="31" xfId="0" applyFont="1" applyBorder="1" applyAlignment="1">
      <alignment vertical="top"/>
    </xf>
    <xf numFmtId="4" fontId="2" fillId="3" borderId="30" xfId="0" applyNumberFormat="1" applyFont="1" applyFill="1" applyBorder="1" applyAlignment="1">
      <alignment horizontal="right" vertical="top" wrapText="1"/>
    </xf>
    <xf numFmtId="0" fontId="2" fillId="3" borderId="32" xfId="0" applyFont="1" applyFill="1" applyBorder="1" applyAlignment="1">
      <alignment horizontal="center" vertical="top"/>
    </xf>
    <xf numFmtId="0" fontId="2" fillId="3" borderId="33" xfId="0" applyFont="1" applyFill="1" applyBorder="1" applyAlignment="1">
      <alignment horizontal="center" vertical="top"/>
    </xf>
    <xf numFmtId="49" fontId="3" fillId="0" borderId="31" xfId="0" applyNumberFormat="1" applyFont="1" applyBorder="1" applyAlignment="1">
      <alignment horizontal="center" vertical="top"/>
    </xf>
    <xf numFmtId="0" fontId="2" fillId="0" borderId="33" xfId="0" applyFont="1" applyBorder="1" applyAlignment="1">
      <alignment horizontal="center" vertical="top"/>
    </xf>
    <xf numFmtId="0" fontId="2" fillId="3" borderId="38" xfId="0" applyFont="1" applyFill="1" applyBorder="1" applyAlignment="1">
      <alignment vertical="center" wrapText="1"/>
    </xf>
    <xf numFmtId="0" fontId="3" fillId="0" borderId="38" xfId="0" applyFont="1" applyBorder="1" applyAlignment="1">
      <alignment horizontal="center" vertical="top" wrapText="1"/>
    </xf>
    <xf numFmtId="0" fontId="3" fillId="0" borderId="37" xfId="0" applyFont="1" applyBorder="1" applyAlignment="1">
      <alignment horizontal="center" vertical="top" wrapText="1"/>
    </xf>
    <xf numFmtId="0" fontId="2" fillId="3" borderId="32" xfId="0" applyFont="1" applyFill="1" applyBorder="1" applyAlignment="1">
      <alignment horizontal="center" vertical="top" wrapText="1"/>
    </xf>
    <xf numFmtId="0" fontId="3" fillId="0" borderId="33" xfId="0" applyFont="1" applyBorder="1" applyAlignment="1">
      <alignment horizontal="left" vertical="top"/>
    </xf>
    <xf numFmtId="0" fontId="3" fillId="0" borderId="39" xfId="0" applyFont="1" applyBorder="1" applyAlignment="1">
      <alignment horizontal="left" vertical="top"/>
    </xf>
    <xf numFmtId="0" fontId="2" fillId="3" borderId="31" xfId="0" applyFont="1" applyFill="1" applyBorder="1" applyAlignment="1">
      <alignment horizontal="center" vertical="top"/>
    </xf>
    <xf numFmtId="0" fontId="3" fillId="0" borderId="31" xfId="0" applyFont="1" applyBorder="1" applyAlignment="1">
      <alignment horizontal="center" vertical="top"/>
    </xf>
    <xf numFmtId="0" fontId="3" fillId="0" borderId="40" xfId="0" applyFont="1" applyBorder="1" applyAlignment="1">
      <alignment horizontal="center" vertical="top"/>
    </xf>
    <xf numFmtId="0" fontId="3" fillId="0" borderId="32" xfId="0" applyFont="1" applyBorder="1" applyAlignment="1">
      <alignment horizontal="left" vertical="top"/>
    </xf>
    <xf numFmtId="0" fontId="2" fillId="3" borderId="36" xfId="0" applyFont="1" applyFill="1" applyBorder="1" applyAlignment="1">
      <alignment horizontal="right" vertical="top"/>
    </xf>
    <xf numFmtId="0" fontId="2" fillId="3" borderId="20" xfId="0" applyFont="1" applyFill="1" applyBorder="1" applyAlignment="1">
      <alignment horizontal="left" vertical="top" wrapText="1"/>
    </xf>
    <xf numFmtId="0" fontId="4" fillId="2" borderId="41" xfId="0" applyFont="1" applyFill="1" applyBorder="1" applyAlignment="1">
      <alignment horizontal="center" vertical="top"/>
    </xf>
    <xf numFmtId="0" fontId="4" fillId="2" borderId="42" xfId="0" applyFont="1" applyFill="1" applyBorder="1" applyAlignment="1">
      <alignment horizontal="left" vertical="top"/>
    </xf>
    <xf numFmtId="0" fontId="4" fillId="2" borderId="43" xfId="0" applyFont="1" applyFill="1" applyBorder="1" applyAlignment="1">
      <alignment horizontal="right" vertical="top"/>
    </xf>
    <xf numFmtId="0" fontId="4" fillId="2" borderId="44" xfId="0" applyFont="1" applyFill="1" applyBorder="1" applyAlignment="1">
      <alignment horizontal="left" vertical="top" wrapText="1"/>
    </xf>
    <xf numFmtId="4" fontId="2" fillId="2" borderId="44" xfId="0" applyNumberFormat="1" applyFont="1" applyFill="1" applyBorder="1" applyAlignment="1">
      <alignment horizontal="right" vertical="top" wrapText="1"/>
    </xf>
    <xf numFmtId="4" fontId="2" fillId="2" borderId="45" xfId="0" applyNumberFormat="1" applyFont="1" applyFill="1" applyBorder="1" applyAlignment="1">
      <alignment horizontal="right" vertical="top" wrapText="1"/>
    </xf>
    <xf numFmtId="0" fontId="2" fillId="3" borderId="39" xfId="0" applyFont="1" applyFill="1" applyBorder="1" applyAlignment="1">
      <alignment horizontal="center" vertical="top" wrapText="1"/>
    </xf>
    <xf numFmtId="0" fontId="2" fillId="4" borderId="41" xfId="0" applyFont="1" applyFill="1" applyBorder="1" applyAlignment="1">
      <alignment horizontal="center" vertical="top" wrapText="1"/>
    </xf>
    <xf numFmtId="0" fontId="2" fillId="4" borderId="46" xfId="0" applyFont="1" applyFill="1" applyBorder="1" applyAlignment="1">
      <alignment vertical="center" wrapText="1"/>
    </xf>
    <xf numFmtId="0" fontId="2" fillId="4" borderId="44" xfId="0" applyFont="1" applyFill="1" applyBorder="1" applyAlignment="1">
      <alignment vertical="center" wrapText="1"/>
    </xf>
    <xf numFmtId="0" fontId="4" fillId="4" borderId="44" xfId="0" applyFont="1" applyFill="1" applyBorder="1" applyAlignment="1">
      <alignment vertical="center" wrapText="1"/>
    </xf>
    <xf numFmtId="4" fontId="2" fillId="4" borderId="44" xfId="0" applyNumberFormat="1" applyFont="1" applyFill="1" applyBorder="1" applyAlignment="1">
      <alignment horizontal="right" vertical="top" wrapText="1"/>
    </xf>
    <xf numFmtId="4" fontId="2" fillId="4" borderId="45" xfId="0" applyNumberFormat="1" applyFont="1" applyFill="1" applyBorder="1" applyAlignment="1">
      <alignment horizontal="right" vertical="top" wrapText="1"/>
    </xf>
    <xf numFmtId="0" fontId="2" fillId="0" borderId="39" xfId="0" applyFont="1" applyBorder="1" applyAlignment="1">
      <alignment horizontal="center" vertical="top"/>
    </xf>
    <xf numFmtId="0" fontId="3" fillId="0" borderId="33" xfId="0" applyFont="1" applyBorder="1" applyAlignment="1">
      <alignment vertical="top"/>
    </xf>
    <xf numFmtId="0" fontId="2" fillId="3" borderId="37" xfId="0" applyFont="1" applyFill="1" applyBorder="1" applyAlignment="1">
      <alignment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30" xfId="0" applyFont="1" applyBorder="1" applyAlignment="1">
      <alignment vertical="top" wrapText="1"/>
    </xf>
    <xf numFmtId="0" fontId="2" fillId="3" borderId="39" xfId="0" applyFont="1" applyFill="1" applyBorder="1" applyAlignment="1">
      <alignment horizontal="center" vertical="top"/>
    </xf>
    <xf numFmtId="49" fontId="3" fillId="3" borderId="36" xfId="0" applyNumberFormat="1" applyFont="1" applyFill="1" applyBorder="1" applyAlignment="1">
      <alignment horizontal="center" vertical="top"/>
    </xf>
    <xf numFmtId="0" fontId="2" fillId="3" borderId="20" xfId="0" applyFont="1" applyFill="1" applyBorder="1" applyAlignment="1">
      <alignment vertical="top" wrapText="1"/>
    </xf>
    <xf numFmtId="49" fontId="2" fillId="3" borderId="31" xfId="0" applyNumberFormat="1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left" vertical="top"/>
    </xf>
    <xf numFmtId="0" fontId="3" fillId="2" borderId="42" xfId="0" applyFont="1" applyFill="1" applyBorder="1" applyAlignment="1">
      <alignment horizontal="left" vertical="top"/>
    </xf>
    <xf numFmtId="0" fontId="2" fillId="2" borderId="43" xfId="0" applyFont="1" applyFill="1" applyBorder="1" applyAlignment="1">
      <alignment horizontal="right" vertical="top"/>
    </xf>
    <xf numFmtId="0" fontId="2" fillId="2" borderId="44" xfId="0" applyFont="1" applyFill="1" applyBorder="1" applyAlignment="1">
      <alignment horizontal="center" vertical="top" wrapText="1"/>
    </xf>
    <xf numFmtId="0" fontId="2" fillId="0" borderId="33" xfId="0" applyFont="1" applyBorder="1" applyAlignment="1">
      <alignment horizontal="right" vertical="top"/>
    </xf>
    <xf numFmtId="0" fontId="4" fillId="0" borderId="26" xfId="0" applyFont="1" applyBorder="1" applyAlignment="1">
      <alignment horizontal="left" vertical="top" wrapText="1"/>
    </xf>
    <xf numFmtId="4" fontId="2" fillId="0" borderId="26" xfId="0" applyNumberFormat="1" applyFont="1" applyBorder="1" applyAlignment="1">
      <alignment horizontal="right" vertical="top" wrapText="1"/>
    </xf>
    <xf numFmtId="4" fontId="3" fillId="0" borderId="33" xfId="0" applyNumberFormat="1" applyFont="1" applyBorder="1" applyAlignment="1">
      <alignment horizontal="left" vertical="top"/>
    </xf>
    <xf numFmtId="0" fontId="3" fillId="0" borderId="48" xfId="0" applyFont="1" applyBorder="1" applyAlignment="1">
      <alignment horizontal="left" vertical="top"/>
    </xf>
    <xf numFmtId="164" fontId="3" fillId="0" borderId="3" xfId="1" applyFont="1" applyBorder="1" applyAlignment="1">
      <alignment horizontal="right" vertical="top"/>
    </xf>
    <xf numFmtId="164" fontId="3" fillId="0" borderId="3" xfId="1" applyFont="1" applyBorder="1" applyAlignment="1">
      <alignment horizontal="left" vertical="top"/>
    </xf>
    <xf numFmtId="164" fontId="3" fillId="0" borderId="25" xfId="1" applyFont="1" applyBorder="1" applyAlignment="1">
      <alignment horizontal="left" vertical="top"/>
    </xf>
    <xf numFmtId="0" fontId="2" fillId="0" borderId="35" xfId="0" applyFont="1" applyBorder="1" applyAlignment="1">
      <alignment horizontal="left" vertical="top"/>
    </xf>
    <xf numFmtId="0" fontId="2" fillId="0" borderId="48" xfId="0" applyFont="1" applyBorder="1" applyAlignment="1">
      <alignment horizontal="center" vertical="top"/>
    </xf>
    <xf numFmtId="0" fontId="2" fillId="0" borderId="35" xfId="0" applyFont="1" applyBorder="1" applyAlignment="1">
      <alignment horizontal="center" vertical="top"/>
    </xf>
    <xf numFmtId="164" fontId="2" fillId="3" borderId="3" xfId="1" applyFont="1" applyFill="1" applyBorder="1" applyAlignment="1">
      <alignment horizontal="right" vertical="top" wrapText="1"/>
    </xf>
    <xf numFmtId="0" fontId="3" fillId="0" borderId="35" xfId="0" applyFont="1" applyBorder="1" applyAlignment="1">
      <alignment vertical="top"/>
    </xf>
    <xf numFmtId="164" fontId="3" fillId="0" borderId="3" xfId="1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3" fillId="0" borderId="15" xfId="0" applyFont="1" applyBorder="1" applyAlignment="1">
      <alignment vertical="top"/>
    </xf>
    <xf numFmtId="0" fontId="3" fillId="0" borderId="49" xfId="0" applyFont="1" applyBorder="1" applyAlignment="1">
      <alignment horizontal="center" vertical="top"/>
    </xf>
    <xf numFmtId="0" fontId="3" fillId="0" borderId="28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4" fillId="2" borderId="52" xfId="0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center" vertical="top"/>
    </xf>
    <xf numFmtId="49" fontId="8" fillId="2" borderId="15" xfId="0" applyNumberFormat="1" applyFont="1" applyFill="1" applyBorder="1" applyAlignment="1">
      <alignment horizontal="center" vertical="top"/>
    </xf>
    <xf numFmtId="0" fontId="4" fillId="2" borderId="14" xfId="0" applyFont="1" applyFill="1" applyBorder="1" applyAlignment="1">
      <alignment vertical="top" wrapText="1"/>
    </xf>
    <xf numFmtId="4" fontId="2" fillId="2" borderId="14" xfId="0" applyNumberFormat="1" applyFont="1" applyFill="1" applyBorder="1" applyAlignment="1">
      <alignment horizontal="right" vertical="top" wrapText="1"/>
    </xf>
    <xf numFmtId="4" fontId="2" fillId="2" borderId="29" xfId="0" applyNumberFormat="1" applyFont="1" applyFill="1" applyBorder="1" applyAlignment="1">
      <alignment horizontal="right" vertical="top" wrapText="1"/>
    </xf>
    <xf numFmtId="0" fontId="2" fillId="0" borderId="15" xfId="0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49" fontId="3" fillId="0" borderId="40" xfId="0" applyNumberFormat="1" applyFont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2" fillId="0" borderId="52" xfId="0" applyFont="1" applyBorder="1" applyAlignment="1">
      <alignment horizontal="left" vertical="top"/>
    </xf>
    <xf numFmtId="164" fontId="3" fillId="0" borderId="51" xfId="1" applyFont="1" applyBorder="1" applyAlignment="1">
      <alignment horizontal="left" vertical="top"/>
    </xf>
    <xf numFmtId="164" fontId="3" fillId="0" borderId="24" xfId="1" applyFont="1" applyBorder="1" applyAlignment="1">
      <alignment horizontal="left" vertical="top"/>
    </xf>
    <xf numFmtId="0" fontId="3" fillId="0" borderId="3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4" fontId="3" fillId="0" borderId="51" xfId="0" applyNumberFormat="1" applyFont="1" applyBorder="1" applyAlignment="1">
      <alignment horizontal="center" vertical="top" wrapText="1"/>
    </xf>
    <xf numFmtId="4" fontId="2" fillId="0" borderId="50" xfId="0" applyNumberFormat="1" applyFont="1" applyBorder="1" applyAlignment="1">
      <alignment horizontal="right" vertical="center" wrapText="1"/>
    </xf>
    <xf numFmtId="4" fontId="2" fillId="0" borderId="29" xfId="0" applyNumberFormat="1" applyFont="1" applyBorder="1" applyAlignment="1">
      <alignment horizontal="right" vertical="center" wrapText="1"/>
    </xf>
    <xf numFmtId="4" fontId="2" fillId="4" borderId="18" xfId="0" applyNumberFormat="1" applyFont="1" applyFill="1" applyBorder="1" applyAlignment="1">
      <alignment horizontal="right" vertical="center" wrapText="1"/>
    </xf>
    <xf numFmtId="4" fontId="2" fillId="3" borderId="21" xfId="0" applyNumberFormat="1" applyFont="1" applyFill="1" applyBorder="1" applyAlignment="1">
      <alignment horizontal="right" vertical="center" wrapText="1"/>
    </xf>
    <xf numFmtId="4" fontId="3" fillId="6" borderId="24" xfId="0" applyNumberFormat="1" applyFont="1" applyFill="1" applyBorder="1" applyAlignment="1">
      <alignment horizontal="right" vertical="center" wrapText="1"/>
    </xf>
    <xf numFmtId="4" fontId="3" fillId="6" borderId="3" xfId="0" applyNumberFormat="1" applyFont="1" applyFill="1" applyBorder="1" applyAlignment="1">
      <alignment horizontal="right" vertical="center" wrapText="1"/>
    </xf>
    <xf numFmtId="4" fontId="4" fillId="2" borderId="21" xfId="0" applyNumberFormat="1" applyFont="1" applyFill="1" applyBorder="1" applyAlignment="1">
      <alignment horizontal="right" vertical="center" wrapText="1"/>
    </xf>
    <xf numFmtId="4" fontId="3" fillId="5" borderId="3" xfId="0" applyNumberFormat="1" applyFont="1" applyFill="1" applyBorder="1" applyAlignment="1">
      <alignment horizontal="right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right" vertical="center" wrapText="1"/>
    </xf>
    <xf numFmtId="4" fontId="3" fillId="0" borderId="24" xfId="0" applyNumberFormat="1" applyFont="1" applyBorder="1" applyAlignment="1">
      <alignment horizontal="right" vertical="center" wrapText="1"/>
    </xf>
    <xf numFmtId="4" fontId="3" fillId="0" borderId="25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21" xfId="0" applyNumberFormat="1" applyFont="1" applyFill="1" applyBorder="1" applyAlignment="1">
      <alignment horizontal="right" vertical="center" wrapText="1"/>
    </xf>
    <xf numFmtId="4" fontId="2" fillId="2" borderId="5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3" fillId="0" borderId="40" xfId="0" applyNumberFormat="1" applyFont="1" applyBorder="1" applyAlignment="1">
      <alignment horizontal="center" vertical="top"/>
    </xf>
    <xf numFmtId="49" fontId="3" fillId="0" borderId="36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left" vertical="top" wrapText="1"/>
    </xf>
    <xf numFmtId="0" fontId="3" fillId="0" borderId="34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4" fillId="0" borderId="56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36" xfId="0" applyFont="1" applyBorder="1" applyAlignment="1">
      <alignment horizontal="center" vertical="top"/>
    </xf>
    <xf numFmtId="0" fontId="3" fillId="0" borderId="26" xfId="0" applyFont="1" applyBorder="1" applyAlignment="1">
      <alignment horizontal="left" vertical="top" wrapText="1"/>
    </xf>
    <xf numFmtId="0" fontId="2" fillId="0" borderId="5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left" vertical="top" wrapText="1"/>
    </xf>
    <xf numFmtId="49" fontId="3" fillId="0" borderId="39" xfId="0" applyNumberFormat="1" applyFont="1" applyBorder="1" applyAlignment="1">
      <alignment horizontal="center" vertical="top"/>
    </xf>
  </cellXfs>
  <cellStyles count="2">
    <cellStyle name="Dziesiętny" xfId="1" builtinId="3"/>
    <cellStyle name="Normalny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7"/>
  <sheetViews>
    <sheetView tabSelected="1" zoomScaleNormal="100" zoomScaleSheetLayoutView="100" workbookViewId="0">
      <pane ySplit="9" topLeftCell="A92" activePane="bottomLeft" state="frozen"/>
      <selection pane="bottomLeft" activeCell="B3" sqref="B3"/>
    </sheetView>
  </sheetViews>
  <sheetFormatPr defaultColWidth="9.1796875" defaultRowHeight="15" x14ac:dyDescent="0.3"/>
  <cols>
    <col min="1" max="1" width="13.453125" style="1" customWidth="1"/>
    <col min="2" max="2" width="20.54296875" style="1" customWidth="1"/>
    <col min="3" max="3" width="14.1796875" style="1" customWidth="1"/>
    <col min="4" max="4" width="85.1796875" style="1" customWidth="1"/>
    <col min="5" max="5" width="22.26953125" style="2" customWidth="1"/>
    <col min="6" max="6" width="9.1796875" style="1"/>
    <col min="7" max="7" width="19.453125" style="1" bestFit="1" customWidth="1"/>
    <col min="8" max="8" width="20.7265625" style="1" bestFit="1" customWidth="1"/>
    <col min="9" max="16384" width="9.1796875" style="1"/>
  </cols>
  <sheetData>
    <row r="1" spans="1:8" x14ac:dyDescent="0.3">
      <c r="D1" s="220" t="s">
        <v>130</v>
      </c>
      <c r="E1" s="221"/>
    </row>
    <row r="2" spans="1:8" x14ac:dyDescent="0.3">
      <c r="D2" s="220" t="s">
        <v>131</v>
      </c>
      <c r="E2" s="221"/>
    </row>
    <row r="3" spans="1:8" x14ac:dyDescent="0.3">
      <c r="D3" s="220" t="s">
        <v>132</v>
      </c>
      <c r="E3" s="221"/>
    </row>
    <row r="4" spans="1:8" ht="17.5" x14ac:dyDescent="0.35">
      <c r="A4" s="217"/>
      <c r="B4" s="217"/>
      <c r="C4" s="217"/>
      <c r="D4" s="217"/>
      <c r="E4" s="217"/>
    </row>
    <row r="5" spans="1:8" ht="17.5" x14ac:dyDescent="0.35">
      <c r="A5" s="217" t="s">
        <v>121</v>
      </c>
      <c r="B5" s="217"/>
      <c r="C5" s="217"/>
      <c r="D5" s="217"/>
      <c r="E5" s="217"/>
    </row>
    <row r="6" spans="1:8" ht="18" x14ac:dyDescent="0.4">
      <c r="A6" s="218" t="s">
        <v>31</v>
      </c>
      <c r="B6" s="218"/>
      <c r="C6" s="218"/>
      <c r="D6" s="218"/>
      <c r="E6" s="218"/>
    </row>
    <row r="7" spans="1:8" ht="16" thickBot="1" x14ac:dyDescent="0.4">
      <c r="A7" s="3"/>
      <c r="B7" s="3"/>
      <c r="C7" s="3"/>
      <c r="D7" s="4"/>
      <c r="E7" s="5"/>
    </row>
    <row r="8" spans="1:8" s="6" customFormat="1" ht="33" customHeight="1" thickBot="1" x14ac:dyDescent="0.3">
      <c r="A8" s="44" t="s">
        <v>17</v>
      </c>
      <c r="B8" s="45" t="s">
        <v>18</v>
      </c>
      <c r="C8" s="45" t="s">
        <v>2</v>
      </c>
      <c r="D8" s="46" t="s">
        <v>0</v>
      </c>
      <c r="E8" s="47" t="s">
        <v>19</v>
      </c>
    </row>
    <row r="9" spans="1:8" s="7" customFormat="1" ht="25" customHeight="1" thickTop="1" thickBot="1" x14ac:dyDescent="0.3">
      <c r="A9" s="48"/>
      <c r="B9" s="49"/>
      <c r="C9" s="50"/>
      <c r="D9" s="51" t="s">
        <v>120</v>
      </c>
      <c r="E9" s="199">
        <v>77600</v>
      </c>
      <c r="H9" s="8"/>
    </row>
    <row r="10" spans="1:8" s="7" customFormat="1" ht="25" customHeight="1" thickBot="1" x14ac:dyDescent="0.3">
      <c r="A10" s="52"/>
      <c r="B10" s="53"/>
      <c r="C10" s="54"/>
      <c r="D10" s="55" t="s">
        <v>119</v>
      </c>
      <c r="E10" s="200">
        <f>E11+E16+E20</f>
        <v>2155600</v>
      </c>
      <c r="G10" s="8">
        <f>E10</f>
        <v>2155600</v>
      </c>
      <c r="H10" s="8">
        <f>G10-E10</f>
        <v>0</v>
      </c>
    </row>
    <row r="11" spans="1:8" s="7" customFormat="1" ht="20.149999999999999" customHeight="1" x14ac:dyDescent="0.25">
      <c r="A11" s="56">
        <v>400</v>
      </c>
      <c r="B11" s="57"/>
      <c r="C11" s="57"/>
      <c r="D11" s="58" t="s">
        <v>58</v>
      </c>
      <c r="E11" s="201">
        <f>E12+E14</f>
        <v>487000</v>
      </c>
      <c r="H11" s="8"/>
    </row>
    <row r="12" spans="1:8" s="7" customFormat="1" ht="20.149999999999999" customHeight="1" x14ac:dyDescent="0.25">
      <c r="A12" s="59"/>
      <c r="B12" s="60">
        <v>40001</v>
      </c>
      <c r="C12" s="61"/>
      <c r="D12" s="61" t="s">
        <v>59</v>
      </c>
      <c r="E12" s="202">
        <f>SUM(E13:E13)</f>
        <v>331000</v>
      </c>
      <c r="H12" s="8"/>
    </row>
    <row r="13" spans="1:8" s="7" customFormat="1" ht="20.149999999999999" customHeight="1" x14ac:dyDescent="0.25">
      <c r="A13" s="63"/>
      <c r="B13" s="64"/>
      <c r="C13" s="65" t="s">
        <v>20</v>
      </c>
      <c r="D13" s="66" t="s">
        <v>11</v>
      </c>
      <c r="E13" s="203">
        <v>331000</v>
      </c>
      <c r="H13" s="8"/>
    </row>
    <row r="14" spans="1:8" s="7" customFormat="1" ht="20.149999999999999" customHeight="1" x14ac:dyDescent="0.25">
      <c r="A14" s="63"/>
      <c r="B14" s="67">
        <v>40002</v>
      </c>
      <c r="C14" s="68"/>
      <c r="D14" s="68" t="s">
        <v>60</v>
      </c>
      <c r="E14" s="69">
        <f>SUM(E15:E15)</f>
        <v>156000</v>
      </c>
      <c r="F14" s="70"/>
      <c r="H14" s="8"/>
    </row>
    <row r="15" spans="1:8" s="7" customFormat="1" ht="20.149999999999999" customHeight="1" x14ac:dyDescent="0.25">
      <c r="A15" s="63"/>
      <c r="B15" s="64"/>
      <c r="C15" s="65" t="s">
        <v>20</v>
      </c>
      <c r="D15" s="66" t="s">
        <v>11</v>
      </c>
      <c r="E15" s="204">
        <v>156000</v>
      </c>
      <c r="H15" s="8"/>
    </row>
    <row r="16" spans="1:8" s="14" customFormat="1" ht="20.149999999999999" customHeight="1" x14ac:dyDescent="0.25">
      <c r="A16" s="71">
        <v>700</v>
      </c>
      <c r="B16" s="72"/>
      <c r="C16" s="73"/>
      <c r="D16" s="74" t="s">
        <v>32</v>
      </c>
      <c r="E16" s="205">
        <f>E17</f>
        <v>180000</v>
      </c>
    </row>
    <row r="17" spans="1:7" s="7" customFormat="1" ht="20.149999999999999" customHeight="1" x14ac:dyDescent="0.25">
      <c r="A17" s="75"/>
      <c r="B17" s="76">
        <v>70007</v>
      </c>
      <c r="C17" s="17"/>
      <c r="D17" s="77" t="s">
        <v>33</v>
      </c>
      <c r="E17" s="69">
        <f>SUM(E18+E19)</f>
        <v>180000</v>
      </c>
    </row>
    <row r="18" spans="1:7" s="7" customFormat="1" ht="46.5" customHeight="1" x14ac:dyDescent="0.25">
      <c r="A18" s="75"/>
      <c r="B18" s="19"/>
      <c r="C18" s="20" t="s">
        <v>34</v>
      </c>
      <c r="D18" s="79" t="s">
        <v>35</v>
      </c>
      <c r="E18" s="204">
        <v>180000</v>
      </c>
    </row>
    <row r="19" spans="1:7" s="7" customFormat="1" ht="34.5" hidden="1" customHeight="1" x14ac:dyDescent="0.25">
      <c r="A19" s="78"/>
      <c r="B19" s="19"/>
      <c r="C19" s="65" t="s">
        <v>100</v>
      </c>
      <c r="D19" s="182" t="s">
        <v>101</v>
      </c>
      <c r="E19" s="206"/>
    </row>
    <row r="20" spans="1:7" s="14" customFormat="1" ht="20.149999999999999" customHeight="1" x14ac:dyDescent="0.25">
      <c r="A20" s="80">
        <v>900</v>
      </c>
      <c r="B20" s="22"/>
      <c r="C20" s="23"/>
      <c r="D20" s="81" t="s">
        <v>36</v>
      </c>
      <c r="E20" s="207">
        <f>E21+E24+E26</f>
        <v>1488600</v>
      </c>
    </row>
    <row r="21" spans="1:7" s="7" customFormat="1" ht="20.149999999999999" customHeight="1" x14ac:dyDescent="0.25">
      <c r="A21" s="82"/>
      <c r="B21" s="16">
        <v>90001</v>
      </c>
      <c r="C21" s="25"/>
      <c r="D21" s="68" t="s">
        <v>37</v>
      </c>
      <c r="E21" s="69">
        <f>E22+E23</f>
        <v>643600</v>
      </c>
    </row>
    <row r="22" spans="1:7" s="26" customFormat="1" ht="20.149999999999999" customHeight="1" x14ac:dyDescent="0.25">
      <c r="A22" s="78"/>
      <c r="B22" s="19"/>
      <c r="C22" s="20" t="s">
        <v>20</v>
      </c>
      <c r="D22" s="66" t="s">
        <v>11</v>
      </c>
      <c r="E22" s="204">
        <v>420000</v>
      </c>
      <c r="G22" s="27"/>
    </row>
    <row r="23" spans="1:7" s="26" customFormat="1" ht="20.149999999999999" customHeight="1" x14ac:dyDescent="0.25">
      <c r="A23" s="78"/>
      <c r="B23" s="19"/>
      <c r="C23" s="19">
        <v>2650</v>
      </c>
      <c r="D23" s="66" t="s">
        <v>26</v>
      </c>
      <c r="E23" s="204">
        <v>223600</v>
      </c>
      <c r="G23" s="27"/>
    </row>
    <row r="24" spans="1:7" s="26" customFormat="1" ht="20.149999999999999" customHeight="1" x14ac:dyDescent="0.25">
      <c r="A24" s="78"/>
      <c r="B24" s="16">
        <v>90017</v>
      </c>
      <c r="C24" s="16"/>
      <c r="D24" s="68" t="s">
        <v>38</v>
      </c>
      <c r="E24" s="69">
        <f>E25</f>
        <v>15000</v>
      </c>
      <c r="G24" s="27"/>
    </row>
    <row r="25" spans="1:7" s="26" customFormat="1" ht="20.149999999999999" customHeight="1" x14ac:dyDescent="0.25">
      <c r="A25" s="78"/>
      <c r="B25" s="19"/>
      <c r="C25" s="20" t="s">
        <v>21</v>
      </c>
      <c r="D25" s="66" t="s">
        <v>12</v>
      </c>
      <c r="E25" s="204">
        <v>15000</v>
      </c>
      <c r="G25" s="27"/>
    </row>
    <row r="26" spans="1:7" s="26" customFormat="1" ht="20.149999999999999" customHeight="1" x14ac:dyDescent="0.25">
      <c r="A26" s="78"/>
      <c r="B26" s="16">
        <v>90095</v>
      </c>
      <c r="C26" s="28"/>
      <c r="D26" s="68" t="s">
        <v>39</v>
      </c>
      <c r="E26" s="69">
        <f>E27+E28</f>
        <v>830000</v>
      </c>
      <c r="G26" s="27"/>
    </row>
    <row r="27" spans="1:7" s="26" customFormat="1" ht="45.75" customHeight="1" x14ac:dyDescent="0.25">
      <c r="A27" s="78"/>
      <c r="B27" s="19"/>
      <c r="C27" s="20" t="s">
        <v>34</v>
      </c>
      <c r="D27" s="79" t="s">
        <v>35</v>
      </c>
      <c r="E27" s="204">
        <v>270000</v>
      </c>
    </row>
    <row r="28" spans="1:7" s="26" customFormat="1" ht="20.149999999999999" customHeight="1" x14ac:dyDescent="0.25">
      <c r="A28" s="78"/>
      <c r="B28" s="19"/>
      <c r="C28" s="20" t="s">
        <v>20</v>
      </c>
      <c r="D28" s="66" t="s">
        <v>11</v>
      </c>
      <c r="E28" s="204">
        <v>560000</v>
      </c>
    </row>
    <row r="29" spans="1:7" s="26" customFormat="1" ht="25" customHeight="1" x14ac:dyDescent="0.25">
      <c r="A29" s="29"/>
      <c r="B29" s="30"/>
      <c r="C29" s="31"/>
      <c r="D29" s="83" t="s">
        <v>40</v>
      </c>
      <c r="E29" s="208">
        <f>E9+E10</f>
        <v>2233200</v>
      </c>
    </row>
    <row r="30" spans="1:7" s="7" customFormat="1" ht="25" customHeight="1" thickBot="1" x14ac:dyDescent="0.3">
      <c r="A30" s="9"/>
      <c r="B30" s="10"/>
      <c r="C30" s="32"/>
      <c r="D30" s="84" t="s">
        <v>122</v>
      </c>
      <c r="E30" s="209">
        <f>E31+E46+E55</f>
        <v>2155600</v>
      </c>
      <c r="G30" s="8">
        <f>SUM(E30-E10)</f>
        <v>0</v>
      </c>
    </row>
    <row r="31" spans="1:7" s="7" customFormat="1" ht="20.149999999999999" customHeight="1" x14ac:dyDescent="0.25">
      <c r="A31" s="56">
        <v>400</v>
      </c>
      <c r="B31" s="57"/>
      <c r="C31" s="57"/>
      <c r="D31" s="58" t="s">
        <v>58</v>
      </c>
      <c r="E31" s="201">
        <f>SUM(E32+E39)</f>
        <v>264150</v>
      </c>
    </row>
    <row r="32" spans="1:7" s="7" customFormat="1" ht="20.149999999999999" customHeight="1" x14ac:dyDescent="0.25">
      <c r="A32" s="59"/>
      <c r="B32" s="60">
        <v>40001</v>
      </c>
      <c r="C32" s="61"/>
      <c r="D32" s="61" t="s">
        <v>59</v>
      </c>
      <c r="E32" s="202">
        <f>SUM(E33:E38)</f>
        <v>154000</v>
      </c>
    </row>
    <row r="33" spans="1:5" s="7" customFormat="1" ht="20.149999999999999" customHeight="1" x14ac:dyDescent="0.25">
      <c r="A33" s="63"/>
      <c r="B33" s="64"/>
      <c r="C33" s="85">
        <v>4210</v>
      </c>
      <c r="D33" s="86" t="s">
        <v>7</v>
      </c>
      <c r="E33" s="210">
        <f>'analiza rodzajowa kosztów 2024 '!E30</f>
        <v>140000</v>
      </c>
    </row>
    <row r="34" spans="1:5" s="7" customFormat="1" ht="20.149999999999999" customHeight="1" x14ac:dyDescent="0.25">
      <c r="A34" s="63"/>
      <c r="B34" s="87"/>
      <c r="C34" s="88">
        <v>4260</v>
      </c>
      <c r="D34" s="87" t="s">
        <v>4</v>
      </c>
      <c r="E34" s="211">
        <f>'analiza rodzajowa kosztów 2024 '!E31</f>
        <v>2000</v>
      </c>
    </row>
    <row r="35" spans="1:5" s="7" customFormat="1" ht="20.149999999999999" customHeight="1" x14ac:dyDescent="0.25">
      <c r="A35" s="63"/>
      <c r="B35" s="87"/>
      <c r="C35" s="88">
        <v>4270</v>
      </c>
      <c r="D35" s="87" t="s">
        <v>13</v>
      </c>
      <c r="E35" s="211">
        <f>'analiza rodzajowa kosztów 2024 '!E32</f>
        <v>3000</v>
      </c>
    </row>
    <row r="36" spans="1:5" s="7" customFormat="1" ht="20.149999999999999" customHeight="1" x14ac:dyDescent="0.25">
      <c r="A36" s="63"/>
      <c r="B36" s="87"/>
      <c r="C36" s="88">
        <v>4300</v>
      </c>
      <c r="D36" s="87" t="s">
        <v>5</v>
      </c>
      <c r="E36" s="211">
        <f>'analiza rodzajowa kosztów 2024 '!E33</f>
        <v>3000</v>
      </c>
    </row>
    <row r="37" spans="1:5" s="7" customFormat="1" ht="20.149999999999999" customHeight="1" x14ac:dyDescent="0.25">
      <c r="A37" s="63"/>
      <c r="B37" s="87"/>
      <c r="C37" s="88">
        <v>4390</v>
      </c>
      <c r="D37" s="87" t="s">
        <v>29</v>
      </c>
      <c r="E37" s="211">
        <f>'analiza rodzajowa kosztów 2024 '!E34</f>
        <v>4000</v>
      </c>
    </row>
    <row r="38" spans="1:5" s="7" customFormat="1" ht="20.149999999999999" customHeight="1" x14ac:dyDescent="0.25">
      <c r="A38" s="63"/>
      <c r="B38" s="87"/>
      <c r="C38" s="88">
        <v>4430</v>
      </c>
      <c r="D38" s="87" t="s">
        <v>61</v>
      </c>
      <c r="E38" s="212">
        <f>'analiza rodzajowa kosztów 2024 '!E35</f>
        <v>2000</v>
      </c>
    </row>
    <row r="39" spans="1:5" s="7" customFormat="1" ht="20.149999999999999" customHeight="1" x14ac:dyDescent="0.25">
      <c r="A39" s="63"/>
      <c r="B39" s="67">
        <v>40002</v>
      </c>
      <c r="C39" s="68"/>
      <c r="D39" s="68" t="s">
        <v>60</v>
      </c>
      <c r="E39" s="69">
        <f>SUM(E40:E45)</f>
        <v>110150</v>
      </c>
    </row>
    <row r="40" spans="1:5" s="7" customFormat="1" ht="20.149999999999999" customHeight="1" x14ac:dyDescent="0.25">
      <c r="A40" s="63"/>
      <c r="B40" s="64"/>
      <c r="C40" s="85">
        <v>4210</v>
      </c>
      <c r="D40" s="86" t="s">
        <v>7</v>
      </c>
      <c r="E40" s="213">
        <f>'analiza rodzajowa kosztów 2024 '!E37</f>
        <v>7000</v>
      </c>
    </row>
    <row r="41" spans="1:5" s="7" customFormat="1" ht="20.149999999999999" customHeight="1" x14ac:dyDescent="0.25">
      <c r="A41" s="63"/>
      <c r="B41" s="87"/>
      <c r="C41" s="88">
        <v>4260</v>
      </c>
      <c r="D41" s="87" t="s">
        <v>4</v>
      </c>
      <c r="E41" s="213">
        <f>'analiza rodzajowa kosztów 2024 '!E38</f>
        <v>77000</v>
      </c>
    </row>
    <row r="42" spans="1:5" s="7" customFormat="1" ht="20.149999999999999" customHeight="1" x14ac:dyDescent="0.25">
      <c r="A42" s="63"/>
      <c r="B42" s="87"/>
      <c r="C42" s="88">
        <v>4270</v>
      </c>
      <c r="D42" s="87" t="s">
        <v>13</v>
      </c>
      <c r="E42" s="213">
        <f>'analiza rodzajowa kosztów 2024 '!E41</f>
        <v>5000</v>
      </c>
    </row>
    <row r="43" spans="1:5" s="7" customFormat="1" ht="20.149999999999999" customHeight="1" x14ac:dyDescent="0.25">
      <c r="A43" s="63"/>
      <c r="B43" s="87"/>
      <c r="C43" s="88">
        <v>4300</v>
      </c>
      <c r="D43" s="87" t="s">
        <v>5</v>
      </c>
      <c r="E43" s="213">
        <f>'analiza rodzajowa kosztów 2024 '!E40</f>
        <v>4000</v>
      </c>
    </row>
    <row r="44" spans="1:5" s="7" customFormat="1" ht="20.149999999999999" customHeight="1" x14ac:dyDescent="0.25">
      <c r="A44" s="63"/>
      <c r="B44" s="87"/>
      <c r="C44" s="90">
        <v>4390</v>
      </c>
      <c r="D44" s="91" t="s">
        <v>29</v>
      </c>
      <c r="E44" s="213">
        <f>'analiza rodzajowa kosztów 2024 '!E42</f>
        <v>10000</v>
      </c>
    </row>
    <row r="45" spans="1:5" s="7" customFormat="1" ht="20.149999999999999" customHeight="1" thickBot="1" x14ac:dyDescent="0.3">
      <c r="A45" s="92"/>
      <c r="B45" s="93"/>
      <c r="C45" s="94">
        <v>4430</v>
      </c>
      <c r="D45" s="93" t="s">
        <v>61</v>
      </c>
      <c r="E45" s="214">
        <f>'analiza rodzajowa kosztów 2024 '!E44</f>
        <v>7150</v>
      </c>
    </row>
    <row r="46" spans="1:5" s="7" customFormat="1" ht="20.149999999999999" customHeight="1" x14ac:dyDescent="0.25">
      <c r="A46" s="11">
        <v>700</v>
      </c>
      <c r="B46" s="12"/>
      <c r="C46" s="13"/>
      <c r="D46" s="96" t="s">
        <v>32</v>
      </c>
      <c r="E46" s="215">
        <f>E47</f>
        <v>84000</v>
      </c>
    </row>
    <row r="47" spans="1:5" s="7" customFormat="1" ht="20.149999999999999" customHeight="1" x14ac:dyDescent="0.25">
      <c r="A47" s="15"/>
      <c r="B47" s="16">
        <v>70007</v>
      </c>
      <c r="C47" s="17"/>
      <c r="D47" s="77" t="s">
        <v>33</v>
      </c>
      <c r="E47" s="69">
        <f>SUM(E48:E54)</f>
        <v>84000</v>
      </c>
    </row>
    <row r="48" spans="1:5" s="7" customFormat="1" ht="20.149999999999999" customHeight="1" x14ac:dyDescent="0.25">
      <c r="A48" s="15"/>
      <c r="B48" s="33"/>
      <c r="C48" s="19">
        <v>4210</v>
      </c>
      <c r="D48" s="66" t="s">
        <v>7</v>
      </c>
      <c r="E48" s="212">
        <f>'analiza rodzajowa kosztów 2024 '!E47</f>
        <v>40000</v>
      </c>
    </row>
    <row r="49" spans="1:8" s="7" customFormat="1" ht="20.149999999999999" customHeight="1" x14ac:dyDescent="0.25">
      <c r="A49" s="15"/>
      <c r="B49" s="33"/>
      <c r="C49" s="19">
        <v>4260</v>
      </c>
      <c r="D49" s="66" t="s">
        <v>4</v>
      </c>
      <c r="E49" s="212">
        <f>'analiza rodzajowa kosztów 2024 '!E48</f>
        <v>1000</v>
      </c>
    </row>
    <row r="50" spans="1:8" s="7" customFormat="1" ht="20.149999999999999" customHeight="1" x14ac:dyDescent="0.25">
      <c r="A50" s="15"/>
      <c r="B50" s="33"/>
      <c r="C50" s="19">
        <v>4270</v>
      </c>
      <c r="D50" s="66" t="s">
        <v>13</v>
      </c>
      <c r="E50" s="212">
        <f>'analiza rodzajowa kosztów 2024 '!E49</f>
        <v>20000</v>
      </c>
    </row>
    <row r="51" spans="1:8" s="7" customFormat="1" ht="20.149999999999999" customHeight="1" x14ac:dyDescent="0.25">
      <c r="A51" s="15"/>
      <c r="B51" s="33"/>
      <c r="C51" s="19">
        <v>4300</v>
      </c>
      <c r="D51" s="66" t="s">
        <v>5</v>
      </c>
      <c r="E51" s="212">
        <f>'analiza rodzajowa kosztów 2024 '!E50</f>
        <v>4000</v>
      </c>
    </row>
    <row r="52" spans="1:8" s="7" customFormat="1" ht="20.149999999999999" customHeight="1" x14ac:dyDescent="0.25">
      <c r="A52" s="15"/>
      <c r="B52" s="33"/>
      <c r="C52" s="19">
        <v>4390</v>
      </c>
      <c r="D52" s="66" t="s">
        <v>29</v>
      </c>
      <c r="E52" s="212">
        <f>'analiza rodzajowa kosztów 2024 '!E51</f>
        <v>10000</v>
      </c>
    </row>
    <row r="53" spans="1:8" s="7" customFormat="1" ht="20.149999999999999" customHeight="1" x14ac:dyDescent="0.25">
      <c r="A53" s="15"/>
      <c r="B53" s="33"/>
      <c r="C53" s="19">
        <v>4430</v>
      </c>
      <c r="D53" s="66" t="s">
        <v>15</v>
      </c>
      <c r="E53" s="212">
        <f>'analiza rodzajowa kosztów 2024 '!E54</f>
        <v>9000</v>
      </c>
    </row>
    <row r="54" spans="1:8" s="7" customFormat="1" ht="20.149999999999999" hidden="1" customHeight="1" x14ac:dyDescent="0.25">
      <c r="A54" s="15"/>
      <c r="B54" s="33"/>
      <c r="C54" s="88">
        <v>6070</v>
      </c>
      <c r="D54" s="87" t="s">
        <v>102</v>
      </c>
      <c r="E54" s="212"/>
    </row>
    <row r="55" spans="1:8" s="7" customFormat="1" ht="20.149999999999999" customHeight="1" x14ac:dyDescent="0.25">
      <c r="A55" s="11">
        <v>900</v>
      </c>
      <c r="B55" s="22"/>
      <c r="C55" s="23"/>
      <c r="D55" s="81" t="s">
        <v>36</v>
      </c>
      <c r="E55" s="208">
        <f>E56+E63+E81</f>
        <v>1807450</v>
      </c>
    </row>
    <row r="56" spans="1:8" s="7" customFormat="1" ht="20.149999999999999" customHeight="1" x14ac:dyDescent="0.25">
      <c r="A56" s="24"/>
      <c r="B56" s="16">
        <v>90001</v>
      </c>
      <c r="C56" s="25"/>
      <c r="D56" s="68" t="s">
        <v>37</v>
      </c>
      <c r="E56" s="69">
        <f>SUM(E57:E62)</f>
        <v>464000</v>
      </c>
    </row>
    <row r="57" spans="1:8" s="7" customFormat="1" ht="20.149999999999999" customHeight="1" x14ac:dyDescent="0.25">
      <c r="A57" s="24"/>
      <c r="B57" s="33"/>
      <c r="C57" s="20" t="s">
        <v>41</v>
      </c>
      <c r="D57" s="66" t="s">
        <v>7</v>
      </c>
      <c r="E57" s="212">
        <f>'analiza rodzajowa kosztów 2024 '!E58</f>
        <v>5000</v>
      </c>
    </row>
    <row r="58" spans="1:8" s="7" customFormat="1" ht="20.149999999999999" customHeight="1" x14ac:dyDescent="0.25">
      <c r="A58" s="24"/>
      <c r="B58" s="33"/>
      <c r="C58" s="20" t="s">
        <v>42</v>
      </c>
      <c r="D58" s="66" t="s">
        <v>4</v>
      </c>
      <c r="E58" s="212">
        <f>'analiza rodzajowa kosztów 2024 '!E59</f>
        <v>50000</v>
      </c>
    </row>
    <row r="59" spans="1:8" s="7" customFormat="1" ht="20.149999999999999" customHeight="1" x14ac:dyDescent="0.25">
      <c r="A59" s="24"/>
      <c r="B59" s="33"/>
      <c r="C59" s="20" t="s">
        <v>43</v>
      </c>
      <c r="D59" s="66" t="s">
        <v>13</v>
      </c>
      <c r="E59" s="212">
        <f>'analiza rodzajowa kosztów 2024 '!E60</f>
        <v>5000</v>
      </c>
    </row>
    <row r="60" spans="1:8" s="7" customFormat="1" ht="20.149999999999999" customHeight="1" x14ac:dyDescent="0.25">
      <c r="A60" s="24"/>
      <c r="B60" s="33"/>
      <c r="C60" s="20" t="s">
        <v>44</v>
      </c>
      <c r="D60" s="66" t="s">
        <v>5</v>
      </c>
      <c r="E60" s="212">
        <v>392000</v>
      </c>
    </row>
    <row r="61" spans="1:8" s="7" customFormat="1" ht="20.149999999999999" customHeight="1" x14ac:dyDescent="0.25">
      <c r="A61" s="24"/>
      <c r="B61" s="33"/>
      <c r="C61" s="20" t="s">
        <v>62</v>
      </c>
      <c r="D61" s="91" t="s">
        <v>29</v>
      </c>
      <c r="E61" s="212">
        <f>'analiza rodzajowa kosztów 2024 '!E64</f>
        <v>7000</v>
      </c>
    </row>
    <row r="62" spans="1:8" s="7" customFormat="1" ht="20.149999999999999" customHeight="1" x14ac:dyDescent="0.25">
      <c r="A62" s="24"/>
      <c r="B62" s="33"/>
      <c r="C62" s="20" t="s">
        <v>45</v>
      </c>
      <c r="D62" s="66" t="s">
        <v>15</v>
      </c>
      <c r="E62" s="212">
        <f>'analiza rodzajowa kosztów 2024 '!E66</f>
        <v>5000</v>
      </c>
    </row>
    <row r="63" spans="1:8" s="7" customFormat="1" ht="20.149999999999999" customHeight="1" x14ac:dyDescent="0.25">
      <c r="A63" s="24"/>
      <c r="B63" s="16">
        <v>90017</v>
      </c>
      <c r="C63" s="16"/>
      <c r="D63" s="68" t="s">
        <v>38</v>
      </c>
      <c r="E63" s="69">
        <f>SUM(E64:E80)</f>
        <v>1128450</v>
      </c>
    </row>
    <row r="64" spans="1:8" s="7" customFormat="1" ht="20.149999999999999" customHeight="1" x14ac:dyDescent="0.25">
      <c r="A64" s="24"/>
      <c r="B64" s="33"/>
      <c r="C64" s="20" t="s">
        <v>46</v>
      </c>
      <c r="D64" s="66" t="s">
        <v>25</v>
      </c>
      <c r="E64" s="212">
        <f>'analiza rodzajowa kosztów 2024 '!E68</f>
        <v>12000</v>
      </c>
      <c r="G64" s="8">
        <f>E65+E66+E67+E68</f>
        <v>970100</v>
      </c>
      <c r="H64" s="98">
        <f>SUM(G64*0.5)</f>
        <v>485050</v>
      </c>
    </row>
    <row r="65" spans="1:5" s="7" customFormat="1" ht="20.149999999999999" customHeight="1" x14ac:dyDescent="0.25">
      <c r="A65" s="24"/>
      <c r="B65" s="33"/>
      <c r="C65" s="20" t="s">
        <v>47</v>
      </c>
      <c r="D65" s="66" t="s">
        <v>3</v>
      </c>
      <c r="E65" s="212">
        <f>'analiza rodzajowa kosztów 2024 '!E69</f>
        <v>750000</v>
      </c>
    </row>
    <row r="66" spans="1:5" s="7" customFormat="1" ht="20.149999999999999" customHeight="1" x14ac:dyDescent="0.25">
      <c r="A66" s="24"/>
      <c r="B66" s="33"/>
      <c r="C66" s="20" t="s">
        <v>48</v>
      </c>
      <c r="D66" s="66" t="s">
        <v>9</v>
      </c>
      <c r="E66" s="212">
        <f>'analiza rodzajowa kosztów 2024 '!E70</f>
        <v>62000</v>
      </c>
    </row>
    <row r="67" spans="1:5" s="7" customFormat="1" ht="20.149999999999999" customHeight="1" x14ac:dyDescent="0.25">
      <c r="A67" s="24"/>
      <c r="B67" s="33"/>
      <c r="C67" s="20" t="s">
        <v>49</v>
      </c>
      <c r="D67" s="66" t="s">
        <v>10</v>
      </c>
      <c r="E67" s="212">
        <f>'analiza rodzajowa kosztów 2024 '!E71</f>
        <v>140000</v>
      </c>
    </row>
    <row r="68" spans="1:5" s="7" customFormat="1" ht="20.149999999999999" customHeight="1" x14ac:dyDescent="0.25">
      <c r="A68" s="24"/>
      <c r="B68" s="33"/>
      <c r="C68" s="20" t="s">
        <v>50</v>
      </c>
      <c r="D68" s="66" t="s">
        <v>27</v>
      </c>
      <c r="E68" s="212">
        <f>'analiza rodzajowa kosztów 2024 '!E72</f>
        <v>18100</v>
      </c>
    </row>
    <row r="69" spans="1:5" s="7" customFormat="1" ht="20.149999999999999" customHeight="1" x14ac:dyDescent="0.25">
      <c r="A69" s="24"/>
      <c r="B69" s="33"/>
      <c r="C69" s="20" t="s">
        <v>108</v>
      </c>
      <c r="D69" s="66" t="s">
        <v>110</v>
      </c>
      <c r="E69" s="212">
        <f>'analiza rodzajowa kosztów 2024 '!E73</f>
        <v>5000</v>
      </c>
    </row>
    <row r="70" spans="1:5" s="7" customFormat="1" ht="20.149999999999999" customHeight="1" x14ac:dyDescent="0.25">
      <c r="A70" s="24"/>
      <c r="B70" s="33"/>
      <c r="C70" s="20" t="s">
        <v>41</v>
      </c>
      <c r="D70" s="66" t="s">
        <v>7</v>
      </c>
      <c r="E70" s="212">
        <f>'analiza rodzajowa kosztów 2024 '!E74</f>
        <v>37000</v>
      </c>
    </row>
    <row r="71" spans="1:5" s="7" customFormat="1" ht="20.149999999999999" customHeight="1" x14ac:dyDescent="0.25">
      <c r="A71" s="24"/>
      <c r="B71" s="33"/>
      <c r="C71" s="20" t="s">
        <v>43</v>
      </c>
      <c r="D71" s="66" t="s">
        <v>13</v>
      </c>
      <c r="E71" s="212">
        <f>'analiza rodzajowa kosztów 2024 '!E76</f>
        <v>4000</v>
      </c>
    </row>
    <row r="72" spans="1:5" s="7" customFormat="1" ht="20.149999999999999" customHeight="1" x14ac:dyDescent="0.25">
      <c r="A72" s="24"/>
      <c r="B72" s="33"/>
      <c r="C72" s="20" t="s">
        <v>112</v>
      </c>
      <c r="D72" s="66" t="s">
        <v>118</v>
      </c>
      <c r="E72" s="212">
        <f>'analiza rodzajowa kosztów 2024 '!E77</f>
        <v>1000</v>
      </c>
    </row>
    <row r="73" spans="1:5" s="7" customFormat="1" ht="20.149999999999999" customHeight="1" x14ac:dyDescent="0.25">
      <c r="A73" s="24"/>
      <c r="B73" s="33"/>
      <c r="C73" s="20" t="s">
        <v>44</v>
      </c>
      <c r="D73" s="66" t="s">
        <v>5</v>
      </c>
      <c r="E73" s="212">
        <f>'analiza rodzajowa kosztów 2024 '!E78</f>
        <v>29850</v>
      </c>
    </row>
    <row r="74" spans="1:5" s="7" customFormat="1" ht="20.149999999999999" customHeight="1" x14ac:dyDescent="0.25">
      <c r="A74" s="24"/>
      <c r="B74" s="33"/>
      <c r="C74" s="20" t="s">
        <v>51</v>
      </c>
      <c r="D74" s="66" t="s">
        <v>28</v>
      </c>
      <c r="E74" s="212">
        <f>'analiza rodzajowa kosztów 2024 '!E83</f>
        <v>3500</v>
      </c>
    </row>
    <row r="75" spans="1:5" s="7" customFormat="1" ht="20.149999999999999" customHeight="1" x14ac:dyDescent="0.25">
      <c r="A75" s="24"/>
      <c r="B75" s="33"/>
      <c r="C75" s="20" t="s">
        <v>52</v>
      </c>
      <c r="D75" s="66" t="s">
        <v>14</v>
      </c>
      <c r="E75" s="212">
        <f>'analiza rodzajowa kosztów 2024 '!E85</f>
        <v>5000</v>
      </c>
    </row>
    <row r="76" spans="1:5" s="7" customFormat="1" ht="20.149999999999999" customHeight="1" x14ac:dyDescent="0.25">
      <c r="A76" s="24"/>
      <c r="B76" s="33"/>
      <c r="C76" s="20" t="s">
        <v>45</v>
      </c>
      <c r="D76" s="66" t="s">
        <v>15</v>
      </c>
      <c r="E76" s="212">
        <f>'analiza rodzajowa kosztów 2024 '!E86</f>
        <v>10000</v>
      </c>
    </row>
    <row r="77" spans="1:5" s="7" customFormat="1" ht="20.149999999999999" customHeight="1" x14ac:dyDescent="0.25">
      <c r="A77" s="24"/>
      <c r="B77" s="33"/>
      <c r="C77" s="20" t="s">
        <v>53</v>
      </c>
      <c r="D77" s="66" t="s">
        <v>23</v>
      </c>
      <c r="E77" s="212">
        <f>'analiza rodzajowa kosztów 2024 '!E87</f>
        <v>23000</v>
      </c>
    </row>
    <row r="78" spans="1:5" s="7" customFormat="1" ht="20.149999999999999" customHeight="1" x14ac:dyDescent="0.25">
      <c r="A78" s="24"/>
      <c r="B78" s="33"/>
      <c r="C78" s="20" t="s">
        <v>54</v>
      </c>
      <c r="D78" s="66" t="s">
        <v>24</v>
      </c>
      <c r="E78" s="212">
        <f>'analiza rodzajowa kosztów 2024 '!E88</f>
        <v>15000</v>
      </c>
    </row>
    <row r="79" spans="1:5" s="7" customFormat="1" ht="20.149999999999999" customHeight="1" x14ac:dyDescent="0.25">
      <c r="A79" s="24"/>
      <c r="B79" s="33"/>
      <c r="C79" s="20" t="s">
        <v>55</v>
      </c>
      <c r="D79" s="66" t="s">
        <v>8</v>
      </c>
      <c r="E79" s="212">
        <f>'analiza rodzajowa kosztów 2024 '!E89</f>
        <v>2000</v>
      </c>
    </row>
    <row r="80" spans="1:5" s="7" customFormat="1" ht="20.149999999999999" customHeight="1" x14ac:dyDescent="0.25">
      <c r="A80" s="24"/>
      <c r="B80" s="33"/>
      <c r="C80" s="20" t="s">
        <v>56</v>
      </c>
      <c r="D80" s="66" t="s">
        <v>30</v>
      </c>
      <c r="E80" s="212">
        <f>'analiza rodzajowa kosztów 2024 '!E90</f>
        <v>11000</v>
      </c>
    </row>
    <row r="81" spans="1:7" s="7" customFormat="1" ht="20.149999999999999" customHeight="1" x14ac:dyDescent="0.25">
      <c r="A81" s="24"/>
      <c r="B81" s="16">
        <v>90095</v>
      </c>
      <c r="C81" s="28"/>
      <c r="D81" s="68" t="s">
        <v>39</v>
      </c>
      <c r="E81" s="69">
        <f>SUM(E82:E88)</f>
        <v>215000</v>
      </c>
    </row>
    <row r="82" spans="1:7" s="26" customFormat="1" ht="20.149999999999999" customHeight="1" x14ac:dyDescent="0.25">
      <c r="A82" s="34"/>
      <c r="B82" s="35"/>
      <c r="C82" s="19">
        <v>4210</v>
      </c>
      <c r="D82" s="66" t="s">
        <v>7</v>
      </c>
      <c r="E82" s="212">
        <f>'analiza rodzajowa kosztów 2024 '!E92</f>
        <v>98000</v>
      </c>
    </row>
    <row r="83" spans="1:7" s="26" customFormat="1" ht="20.149999999999999" customHeight="1" x14ac:dyDescent="0.25">
      <c r="A83" s="34"/>
      <c r="B83" s="35"/>
      <c r="C83" s="19">
        <v>4260</v>
      </c>
      <c r="D83" s="66" t="s">
        <v>4</v>
      </c>
      <c r="E83" s="212">
        <f>'analiza rodzajowa kosztów 2024 '!E95</f>
        <v>31000</v>
      </c>
    </row>
    <row r="84" spans="1:7" s="26" customFormat="1" ht="20.149999999999999" customHeight="1" x14ac:dyDescent="0.25">
      <c r="A84" s="34"/>
      <c r="B84" s="35"/>
      <c r="C84" s="19">
        <v>4270</v>
      </c>
      <c r="D84" s="66" t="s">
        <v>13</v>
      </c>
      <c r="E84" s="212">
        <f>'analiza rodzajowa kosztów 2024 '!E97</f>
        <v>2000</v>
      </c>
    </row>
    <row r="85" spans="1:7" s="26" customFormat="1" ht="20.149999999999999" customHeight="1" x14ac:dyDescent="0.25">
      <c r="A85" s="34"/>
      <c r="B85" s="35"/>
      <c r="C85" s="19">
        <v>4300</v>
      </c>
      <c r="D85" s="66" t="s">
        <v>5</v>
      </c>
      <c r="E85" s="212">
        <f>'analiza rodzajowa kosztów 2024 '!E98</f>
        <v>49500</v>
      </c>
    </row>
    <row r="86" spans="1:7" s="26" customFormat="1" ht="20.149999999999999" customHeight="1" x14ac:dyDescent="0.25">
      <c r="A86" s="34"/>
      <c r="B86" s="35"/>
      <c r="C86" s="19">
        <v>4390</v>
      </c>
      <c r="D86" s="66" t="s">
        <v>29</v>
      </c>
      <c r="E86" s="212">
        <f>'analiza rodzajowa kosztów 2024 '!E101</f>
        <v>3000</v>
      </c>
    </row>
    <row r="87" spans="1:7" s="26" customFormat="1" ht="20.149999999999999" customHeight="1" x14ac:dyDescent="0.25">
      <c r="A87" s="34"/>
      <c r="B87" s="35"/>
      <c r="C87" s="19">
        <v>4430</v>
      </c>
      <c r="D87" s="66" t="s">
        <v>15</v>
      </c>
      <c r="E87" s="212">
        <f>'analiza rodzajowa kosztów 2024 '!E102</f>
        <v>1500</v>
      </c>
    </row>
    <row r="88" spans="1:7" s="26" customFormat="1" ht="20.149999999999999" customHeight="1" x14ac:dyDescent="0.25">
      <c r="A88" s="34"/>
      <c r="B88" s="35"/>
      <c r="C88" s="19">
        <v>4480</v>
      </c>
      <c r="D88" s="66" t="s">
        <v>16</v>
      </c>
      <c r="E88" s="212">
        <f>'analiza rodzajowa kosztów 2024 '!E103</f>
        <v>30000</v>
      </c>
    </row>
    <row r="89" spans="1:7" s="7" customFormat="1" ht="22.5" customHeight="1" x14ac:dyDescent="0.25">
      <c r="A89" s="9"/>
      <c r="B89" s="10"/>
      <c r="C89" s="32"/>
      <c r="D89" s="84" t="s">
        <v>129</v>
      </c>
      <c r="E89" s="209">
        <v>77600</v>
      </c>
      <c r="G89" s="8">
        <f>SUM(E89-E9)</f>
        <v>0</v>
      </c>
    </row>
    <row r="90" spans="1:7" s="7" customFormat="1" ht="25" customHeight="1" thickBot="1" x14ac:dyDescent="0.3">
      <c r="A90" s="36"/>
      <c r="B90" s="37"/>
      <c r="C90" s="38"/>
      <c r="D90" s="97" t="s">
        <v>57</v>
      </c>
      <c r="E90" s="216">
        <f>E30+E89</f>
        <v>2233200</v>
      </c>
      <c r="G90" s="8"/>
    </row>
    <row r="91" spans="1:7" s="26" customFormat="1" ht="15.5" x14ac:dyDescent="0.25">
      <c r="A91" s="39"/>
      <c r="B91" s="39"/>
      <c r="C91" s="39"/>
      <c r="D91" s="40"/>
      <c r="E91" s="41"/>
    </row>
    <row r="92" spans="1:7" s="26" customFormat="1" ht="15.5" x14ac:dyDescent="0.25">
      <c r="A92" s="219"/>
      <c r="B92" s="219"/>
      <c r="C92" s="219"/>
      <c r="D92" s="219"/>
      <c r="E92" s="41"/>
    </row>
    <row r="93" spans="1:7" s="26" customFormat="1" ht="15.5" x14ac:dyDescent="0.25">
      <c r="A93" s="39"/>
      <c r="B93" s="39"/>
      <c r="C93" s="39"/>
      <c r="D93" s="40"/>
      <c r="E93" s="41"/>
    </row>
    <row r="94" spans="1:7" ht="15.5" x14ac:dyDescent="0.35">
      <c r="A94" s="3"/>
      <c r="B94" s="3"/>
      <c r="C94" s="3"/>
      <c r="D94" s="42"/>
      <c r="E94" s="43"/>
    </row>
    <row r="95" spans="1:7" ht="15.5" x14ac:dyDescent="0.35">
      <c r="A95" s="3"/>
      <c r="B95" s="3"/>
      <c r="C95" s="3"/>
      <c r="D95" s="3"/>
      <c r="E95" s="43"/>
    </row>
    <row r="96" spans="1:7" ht="15.5" x14ac:dyDescent="0.35">
      <c r="A96" s="3"/>
      <c r="B96" s="3"/>
      <c r="C96" s="3"/>
      <c r="D96" s="3" t="s">
        <v>1</v>
      </c>
      <c r="E96" s="43"/>
    </row>
    <row r="97" spans="1:5" ht="15.5" x14ac:dyDescent="0.35">
      <c r="A97" s="3"/>
      <c r="B97" s="3"/>
      <c r="C97" s="3"/>
      <c r="D97" s="3"/>
      <c r="E97" s="43"/>
    </row>
  </sheetData>
  <mergeCells count="7">
    <mergeCell ref="A4:E4"/>
    <mergeCell ref="A5:E5"/>
    <mergeCell ref="A6:E6"/>
    <mergeCell ref="A92:D92"/>
    <mergeCell ref="D1:E1"/>
    <mergeCell ref="D2:E2"/>
    <mergeCell ref="D3:E3"/>
  </mergeCells>
  <conditionalFormatting sqref="G30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7" right="0.7" top="0.75" bottom="0.75" header="0.3" footer="0.3"/>
  <pageSetup paperSize="9" scale="57" orientation="portrait" r:id="rId1"/>
  <rowBreaks count="2" manualBreakCount="2">
    <brk id="62" max="4" man="1"/>
    <brk id="95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2"/>
  <sheetViews>
    <sheetView view="pageBreakPreview" zoomScale="60" workbookViewId="0">
      <pane ySplit="28" topLeftCell="A50" activePane="bottomLeft" state="frozen"/>
      <selection pane="bottomLeft" activeCell="G62" sqref="G62"/>
    </sheetView>
  </sheetViews>
  <sheetFormatPr defaultColWidth="9.1796875" defaultRowHeight="15" x14ac:dyDescent="0.3"/>
  <cols>
    <col min="1" max="1" width="9.453125" style="1" customWidth="1"/>
    <col min="2" max="2" width="14.81640625" style="1" customWidth="1"/>
    <col min="3" max="3" width="14.1796875" style="1" customWidth="1"/>
    <col min="4" max="4" width="44" style="1" customWidth="1"/>
    <col min="5" max="5" width="22.26953125" style="2" customWidth="1"/>
    <col min="6" max="6" width="37.26953125" style="1" customWidth="1"/>
    <col min="7" max="7" width="20.7265625" style="1" bestFit="1" customWidth="1"/>
    <col min="8" max="16384" width="9.1796875" style="1"/>
  </cols>
  <sheetData>
    <row r="1" spans="1:7" ht="17.5" x14ac:dyDescent="0.35">
      <c r="A1" s="217" t="s">
        <v>22</v>
      </c>
      <c r="B1" s="217"/>
      <c r="C1" s="217"/>
      <c r="D1" s="217"/>
      <c r="E1" s="217"/>
      <c r="F1" s="217"/>
      <c r="G1" s="217"/>
    </row>
    <row r="2" spans="1:7" ht="17.5" x14ac:dyDescent="0.35">
      <c r="A2" s="217" t="s">
        <v>128</v>
      </c>
      <c r="B2" s="217"/>
      <c r="C2" s="217"/>
      <c r="D2" s="217"/>
      <c r="E2" s="217"/>
      <c r="F2" s="217"/>
      <c r="G2" s="217"/>
    </row>
    <row r="3" spans="1:7" ht="18" x14ac:dyDescent="0.4">
      <c r="A3" s="218" t="s">
        <v>31</v>
      </c>
      <c r="B3" s="218"/>
      <c r="C3" s="218"/>
      <c r="D3" s="218"/>
      <c r="E3" s="218"/>
      <c r="F3" s="218"/>
      <c r="G3" s="218"/>
    </row>
    <row r="4" spans="1:7" ht="18.5" thickBot="1" x14ac:dyDescent="0.45">
      <c r="A4" s="99"/>
      <c r="B4" s="99"/>
      <c r="C4" s="99"/>
      <c r="D4" s="99"/>
      <c r="E4" s="99"/>
    </row>
    <row r="5" spans="1:7" ht="15.75" customHeight="1" x14ac:dyDescent="0.3">
      <c r="A5" s="228" t="s">
        <v>17</v>
      </c>
      <c r="B5" s="230" t="s">
        <v>18</v>
      </c>
      <c r="C5" s="230" t="s">
        <v>2</v>
      </c>
      <c r="D5" s="242" t="s">
        <v>0</v>
      </c>
      <c r="E5" s="240" t="s">
        <v>68</v>
      </c>
      <c r="F5" s="234" t="s">
        <v>69</v>
      </c>
      <c r="G5" s="232" t="s">
        <v>70</v>
      </c>
    </row>
    <row r="6" spans="1:7" s="6" customFormat="1" ht="33" hidden="1" customHeight="1" thickBot="1" x14ac:dyDescent="0.3">
      <c r="A6" s="229"/>
      <c r="B6" s="231"/>
      <c r="C6" s="231"/>
      <c r="D6" s="243"/>
      <c r="E6" s="241"/>
      <c r="F6" s="235"/>
      <c r="G6" s="233"/>
    </row>
    <row r="7" spans="1:7" s="7" customFormat="1" ht="25" hidden="1" customHeight="1" thickTop="1" thickBot="1" x14ac:dyDescent="0.3">
      <c r="A7" s="229"/>
      <c r="B7" s="231"/>
      <c r="C7" s="231"/>
      <c r="D7" s="243"/>
      <c r="E7" s="241"/>
      <c r="F7" s="235"/>
      <c r="G7" s="233"/>
    </row>
    <row r="8" spans="1:7" s="7" customFormat="1" ht="25" hidden="1" customHeight="1" thickBot="1" x14ac:dyDescent="0.3">
      <c r="A8" s="229"/>
      <c r="B8" s="231"/>
      <c r="C8" s="231"/>
      <c r="D8" s="243"/>
      <c r="E8" s="241"/>
      <c r="F8" s="235"/>
      <c r="G8" s="233"/>
    </row>
    <row r="9" spans="1:7" s="7" customFormat="1" ht="20.149999999999999" hidden="1" customHeight="1" x14ac:dyDescent="0.25">
      <c r="A9" s="229"/>
      <c r="B9" s="231"/>
      <c r="C9" s="231"/>
      <c r="D9" s="243"/>
      <c r="E9" s="241"/>
      <c r="F9" s="235"/>
      <c r="G9" s="233"/>
    </row>
    <row r="10" spans="1:7" s="7" customFormat="1" ht="20.149999999999999" hidden="1" customHeight="1" x14ac:dyDescent="0.25">
      <c r="A10" s="229"/>
      <c r="B10" s="231"/>
      <c r="C10" s="231"/>
      <c r="D10" s="243"/>
      <c r="E10" s="241"/>
      <c r="F10" s="235"/>
      <c r="G10" s="233"/>
    </row>
    <row r="11" spans="1:7" s="7" customFormat="1" ht="20.149999999999999" hidden="1" customHeight="1" x14ac:dyDescent="0.25">
      <c r="A11" s="229"/>
      <c r="B11" s="231"/>
      <c r="C11" s="231"/>
      <c r="D11" s="243"/>
      <c r="E11" s="241"/>
      <c r="F11" s="235"/>
      <c r="G11" s="233"/>
    </row>
    <row r="12" spans="1:7" s="7" customFormat="1" ht="20.149999999999999" hidden="1" customHeight="1" x14ac:dyDescent="0.25">
      <c r="A12" s="229"/>
      <c r="B12" s="231"/>
      <c r="C12" s="231"/>
      <c r="D12" s="243"/>
      <c r="E12" s="241"/>
      <c r="F12" s="235"/>
      <c r="G12" s="233"/>
    </row>
    <row r="13" spans="1:7" s="7" customFormat="1" ht="20.149999999999999" hidden="1" customHeight="1" x14ac:dyDescent="0.25">
      <c r="A13" s="229"/>
      <c r="B13" s="231"/>
      <c r="C13" s="231"/>
      <c r="D13" s="243"/>
      <c r="E13" s="241"/>
      <c r="F13" s="235"/>
      <c r="G13" s="233"/>
    </row>
    <row r="14" spans="1:7" s="14" customFormat="1" ht="20.149999999999999" hidden="1" customHeight="1" x14ac:dyDescent="0.25">
      <c r="A14" s="229"/>
      <c r="B14" s="231"/>
      <c r="C14" s="231"/>
      <c r="D14" s="243"/>
      <c r="E14" s="241"/>
      <c r="F14" s="235"/>
      <c r="G14" s="233"/>
    </row>
    <row r="15" spans="1:7" s="7" customFormat="1" ht="20.149999999999999" hidden="1" customHeight="1" x14ac:dyDescent="0.25">
      <c r="A15" s="229"/>
      <c r="B15" s="231"/>
      <c r="C15" s="231"/>
      <c r="D15" s="243"/>
      <c r="E15" s="241"/>
      <c r="F15" s="235"/>
      <c r="G15" s="233"/>
    </row>
    <row r="16" spans="1:7" s="7" customFormat="1" ht="47.25" hidden="1" customHeight="1" x14ac:dyDescent="0.25">
      <c r="A16" s="229"/>
      <c r="B16" s="231"/>
      <c r="C16" s="231"/>
      <c r="D16" s="243"/>
      <c r="E16" s="241"/>
      <c r="F16" s="235"/>
      <c r="G16" s="233"/>
    </row>
    <row r="17" spans="1:7" s="14" customFormat="1" ht="20.149999999999999" hidden="1" customHeight="1" x14ac:dyDescent="0.25">
      <c r="A17" s="229"/>
      <c r="B17" s="231"/>
      <c r="C17" s="231"/>
      <c r="D17" s="243"/>
      <c r="E17" s="241"/>
      <c r="F17" s="235"/>
      <c r="G17" s="233"/>
    </row>
    <row r="18" spans="1:7" s="7" customFormat="1" ht="20.149999999999999" hidden="1" customHeight="1" x14ac:dyDescent="0.25">
      <c r="A18" s="229"/>
      <c r="B18" s="231"/>
      <c r="C18" s="231"/>
      <c r="D18" s="243"/>
      <c r="E18" s="241"/>
      <c r="F18" s="235"/>
      <c r="G18" s="233"/>
    </row>
    <row r="19" spans="1:7" s="26" customFormat="1" ht="20.149999999999999" hidden="1" customHeight="1" x14ac:dyDescent="0.25">
      <c r="A19" s="229"/>
      <c r="B19" s="231"/>
      <c r="C19" s="231"/>
      <c r="D19" s="243"/>
      <c r="E19" s="241"/>
      <c r="F19" s="235"/>
      <c r="G19" s="233"/>
    </row>
    <row r="20" spans="1:7" s="26" customFormat="1" ht="20.149999999999999" hidden="1" customHeight="1" x14ac:dyDescent="0.25">
      <c r="A20" s="229"/>
      <c r="B20" s="231"/>
      <c r="C20" s="231"/>
      <c r="D20" s="243"/>
      <c r="E20" s="241"/>
      <c r="F20" s="235"/>
      <c r="G20" s="233"/>
    </row>
    <row r="21" spans="1:7" s="26" customFormat="1" ht="20.149999999999999" hidden="1" customHeight="1" x14ac:dyDescent="0.25">
      <c r="A21" s="229"/>
      <c r="B21" s="231"/>
      <c r="C21" s="231"/>
      <c r="D21" s="243"/>
      <c r="E21" s="241"/>
      <c r="F21" s="235"/>
      <c r="G21" s="233"/>
    </row>
    <row r="22" spans="1:7" s="26" customFormat="1" ht="20.149999999999999" hidden="1" customHeight="1" x14ac:dyDescent="0.25">
      <c r="A22" s="229"/>
      <c r="B22" s="231"/>
      <c r="C22" s="231"/>
      <c r="D22" s="243"/>
      <c r="E22" s="241"/>
      <c r="F22" s="235"/>
      <c r="G22" s="233"/>
    </row>
    <row r="23" spans="1:7" s="26" customFormat="1" ht="20.149999999999999" hidden="1" customHeight="1" x14ac:dyDescent="0.25">
      <c r="A23" s="229"/>
      <c r="B23" s="231"/>
      <c r="C23" s="231"/>
      <c r="D23" s="243"/>
      <c r="E23" s="241"/>
      <c r="F23" s="235"/>
      <c r="G23" s="233"/>
    </row>
    <row r="24" spans="1:7" s="26" customFormat="1" ht="45.75" hidden="1" customHeight="1" x14ac:dyDescent="0.25">
      <c r="A24" s="229"/>
      <c r="B24" s="231"/>
      <c r="C24" s="231"/>
      <c r="D24" s="243"/>
      <c r="E24" s="241"/>
      <c r="F24" s="235"/>
      <c r="G24" s="233"/>
    </row>
    <row r="25" spans="1:7" s="26" customFormat="1" ht="20.149999999999999" hidden="1" customHeight="1" x14ac:dyDescent="0.25">
      <c r="A25" s="229"/>
      <c r="B25" s="231"/>
      <c r="C25" s="231"/>
      <c r="D25" s="243"/>
      <c r="E25" s="241"/>
      <c r="F25" s="235"/>
      <c r="G25" s="233"/>
    </row>
    <row r="26" spans="1:7" s="26" customFormat="1" ht="25" hidden="1" customHeight="1" x14ac:dyDescent="0.25">
      <c r="A26" s="229"/>
      <c r="B26" s="231"/>
      <c r="C26" s="231"/>
      <c r="D26" s="243"/>
      <c r="E26" s="241"/>
      <c r="F26" s="235"/>
      <c r="G26" s="233"/>
    </row>
    <row r="27" spans="1:7" s="7" customFormat="1" ht="25" customHeight="1" thickBot="1" x14ac:dyDescent="0.3">
      <c r="A27" s="229"/>
      <c r="B27" s="231"/>
      <c r="C27" s="231"/>
      <c r="D27" s="243"/>
      <c r="E27" s="241"/>
      <c r="F27" s="235"/>
      <c r="G27" s="233"/>
    </row>
    <row r="28" spans="1:7" s="7" customFormat="1" ht="20.149999999999999" customHeight="1" thickBot="1" x14ac:dyDescent="0.3">
      <c r="A28" s="145">
        <v>400</v>
      </c>
      <c r="B28" s="146"/>
      <c r="C28" s="147"/>
      <c r="D28" s="148" t="s">
        <v>58</v>
      </c>
      <c r="E28" s="149">
        <f>SUM(E29+E36)</f>
        <v>264150</v>
      </c>
      <c r="F28" s="149"/>
      <c r="G28" s="150">
        <f>SUM(G29+G36)</f>
        <v>264150</v>
      </c>
    </row>
    <row r="29" spans="1:7" s="7" customFormat="1" ht="20.149999999999999" customHeight="1" x14ac:dyDescent="0.25">
      <c r="A29" s="168"/>
      <c r="B29" s="144">
        <v>40001</v>
      </c>
      <c r="C29" s="126"/>
      <c r="D29" s="61" t="s">
        <v>59</v>
      </c>
      <c r="E29" s="102">
        <f>SUM(E30:E35)</f>
        <v>154000</v>
      </c>
      <c r="F29" s="102"/>
      <c r="G29" s="62">
        <f>SUM(G30:G35)</f>
        <v>154000</v>
      </c>
    </row>
    <row r="30" spans="1:7" s="7" customFormat="1" ht="20.149999999999999" customHeight="1" x14ac:dyDescent="0.25">
      <c r="A30" s="168"/>
      <c r="B30" s="131"/>
      <c r="C30" s="127">
        <v>4210</v>
      </c>
      <c r="D30" s="100" t="s">
        <v>7</v>
      </c>
      <c r="E30" s="103">
        <f>SUM(G30)</f>
        <v>140000</v>
      </c>
      <c r="F30" s="10" t="s">
        <v>126</v>
      </c>
      <c r="G30" s="169">
        <f>70*2000</f>
        <v>140000</v>
      </c>
    </row>
    <row r="31" spans="1:7" s="7" customFormat="1" ht="20.149999999999999" customHeight="1" x14ac:dyDescent="0.25">
      <c r="A31" s="168"/>
      <c r="B31" s="131"/>
      <c r="C31" s="128">
        <v>4260</v>
      </c>
      <c r="D31" s="101" t="s">
        <v>4</v>
      </c>
      <c r="E31" s="103">
        <f>SUM(G31)</f>
        <v>2000</v>
      </c>
      <c r="F31" s="10" t="s">
        <v>66</v>
      </c>
      <c r="G31" s="170">
        <v>2000</v>
      </c>
    </row>
    <row r="32" spans="1:7" s="7" customFormat="1" ht="20.149999999999999" customHeight="1" x14ac:dyDescent="0.25">
      <c r="A32" s="168"/>
      <c r="B32" s="131"/>
      <c r="C32" s="128">
        <v>4270</v>
      </c>
      <c r="D32" s="101" t="s">
        <v>13</v>
      </c>
      <c r="E32" s="103">
        <f>G32</f>
        <v>3000</v>
      </c>
      <c r="F32" s="10" t="s">
        <v>71</v>
      </c>
      <c r="G32" s="170">
        <v>3000</v>
      </c>
    </row>
    <row r="33" spans="1:7" s="7" customFormat="1" ht="20.149999999999999" customHeight="1" x14ac:dyDescent="0.25">
      <c r="A33" s="168"/>
      <c r="B33" s="131"/>
      <c r="C33" s="128">
        <v>4300</v>
      </c>
      <c r="D33" s="101" t="s">
        <v>5</v>
      </c>
      <c r="E33" s="103">
        <f>SUM(G33)</f>
        <v>3000</v>
      </c>
      <c r="F33" s="10" t="s">
        <v>104</v>
      </c>
      <c r="G33" s="170">
        <v>3000</v>
      </c>
    </row>
    <row r="34" spans="1:7" s="7" customFormat="1" ht="38.25" customHeight="1" x14ac:dyDescent="0.25">
      <c r="A34" s="168"/>
      <c r="B34" s="131"/>
      <c r="C34" s="128">
        <v>4390</v>
      </c>
      <c r="D34" s="101" t="s">
        <v>29</v>
      </c>
      <c r="E34" s="103">
        <f>SUM(G34)</f>
        <v>4000</v>
      </c>
      <c r="F34" s="10" t="s">
        <v>105</v>
      </c>
      <c r="G34" s="170">
        <v>4000</v>
      </c>
    </row>
    <row r="35" spans="1:7" s="7" customFormat="1" ht="20.149999999999999" customHeight="1" x14ac:dyDescent="0.25">
      <c r="A35" s="168"/>
      <c r="B35" s="131"/>
      <c r="C35" s="128">
        <v>4430</v>
      </c>
      <c r="D35" s="101" t="s">
        <v>61</v>
      </c>
      <c r="E35" s="103">
        <f>SUM(G35)</f>
        <v>2000</v>
      </c>
      <c r="F35" s="10" t="s">
        <v>72</v>
      </c>
      <c r="G35" s="170">
        <v>2000</v>
      </c>
    </row>
    <row r="36" spans="1:7" s="7" customFormat="1" ht="20.149999999999999" customHeight="1" x14ac:dyDescent="0.25">
      <c r="A36" s="115"/>
      <c r="B36" s="129">
        <v>40002</v>
      </c>
      <c r="C36" s="153"/>
      <c r="D36" s="68" t="s">
        <v>60</v>
      </c>
      <c r="E36" s="107">
        <f>SUM(E37:E44)</f>
        <v>110150</v>
      </c>
      <c r="F36" s="107"/>
      <c r="G36" s="69">
        <f>SUM(G37:G44)</f>
        <v>110150</v>
      </c>
    </row>
    <row r="37" spans="1:7" s="7" customFormat="1" ht="20.149999999999999" customHeight="1" x14ac:dyDescent="0.25">
      <c r="A37" s="115"/>
      <c r="B37" s="130"/>
      <c r="C37" s="127">
        <v>4210</v>
      </c>
      <c r="D37" s="100" t="s">
        <v>7</v>
      </c>
      <c r="E37" s="89">
        <f>G37</f>
        <v>7000</v>
      </c>
      <c r="F37" s="111" t="s">
        <v>63</v>
      </c>
      <c r="G37" s="170">
        <v>7000</v>
      </c>
    </row>
    <row r="38" spans="1:7" s="7" customFormat="1" ht="20.149999999999999" customHeight="1" x14ac:dyDescent="0.25">
      <c r="A38" s="115"/>
      <c r="B38" s="130"/>
      <c r="C38" s="244">
        <v>4260</v>
      </c>
      <c r="D38" s="226" t="s">
        <v>4</v>
      </c>
      <c r="E38" s="113">
        <f>G38+G39</f>
        <v>77000</v>
      </c>
      <c r="F38" s="111" t="s">
        <v>73</v>
      </c>
      <c r="G38" s="170">
        <v>73000</v>
      </c>
    </row>
    <row r="39" spans="1:7" s="7" customFormat="1" ht="20.149999999999999" customHeight="1" x14ac:dyDescent="0.25">
      <c r="A39" s="115"/>
      <c r="B39" s="130"/>
      <c r="C39" s="245"/>
      <c r="D39" s="227"/>
      <c r="E39" s="113"/>
      <c r="F39" s="111" t="s">
        <v>66</v>
      </c>
      <c r="G39" s="170">
        <v>4000</v>
      </c>
    </row>
    <row r="40" spans="1:7" s="7" customFormat="1" ht="20.149999999999999" customHeight="1" x14ac:dyDescent="0.25">
      <c r="A40" s="115"/>
      <c r="B40" s="130"/>
      <c r="C40" s="19">
        <v>4300</v>
      </c>
      <c r="D40" s="197" t="s">
        <v>5</v>
      </c>
      <c r="E40" s="89">
        <f>G40</f>
        <v>4000</v>
      </c>
      <c r="F40" s="111" t="s">
        <v>104</v>
      </c>
      <c r="G40" s="170">
        <v>4000</v>
      </c>
    </row>
    <row r="41" spans="1:7" s="7" customFormat="1" ht="20.149999999999999" customHeight="1" x14ac:dyDescent="0.25">
      <c r="A41" s="115"/>
      <c r="B41" s="130"/>
      <c r="C41" s="19">
        <v>4270</v>
      </c>
      <c r="D41" s="196" t="s">
        <v>13</v>
      </c>
      <c r="E41" s="89">
        <f>G41</f>
        <v>5000</v>
      </c>
      <c r="F41" s="111" t="s">
        <v>71</v>
      </c>
      <c r="G41" s="170">
        <v>5000</v>
      </c>
    </row>
    <row r="42" spans="1:7" s="7" customFormat="1" ht="20.149999999999999" customHeight="1" x14ac:dyDescent="0.25">
      <c r="A42" s="115"/>
      <c r="B42" s="130"/>
      <c r="C42" s="40">
        <v>4390</v>
      </c>
      <c r="D42" s="224" t="s">
        <v>29</v>
      </c>
      <c r="E42" s="112">
        <f>G42+G43</f>
        <v>10000</v>
      </c>
      <c r="F42" s="116" t="s">
        <v>74</v>
      </c>
      <c r="G42" s="170">
        <v>9000</v>
      </c>
    </row>
    <row r="43" spans="1:7" s="7" customFormat="1" ht="20.149999999999999" customHeight="1" x14ac:dyDescent="0.25">
      <c r="A43" s="115"/>
      <c r="B43" s="130"/>
      <c r="C43" s="40"/>
      <c r="D43" s="225"/>
      <c r="E43" s="114"/>
      <c r="F43" s="116" t="s">
        <v>64</v>
      </c>
      <c r="G43" s="170">
        <v>1000</v>
      </c>
    </row>
    <row r="44" spans="1:7" s="7" customFormat="1" ht="20.149999999999999" customHeight="1" thickBot="1" x14ac:dyDescent="0.3">
      <c r="A44" s="115"/>
      <c r="B44" s="130"/>
      <c r="C44" s="154">
        <v>4430</v>
      </c>
      <c r="D44" s="110" t="s">
        <v>61</v>
      </c>
      <c r="E44" s="105">
        <f>G44</f>
        <v>7150</v>
      </c>
      <c r="F44" s="135" t="s">
        <v>75</v>
      </c>
      <c r="G44" s="171">
        <v>7150</v>
      </c>
    </row>
    <row r="45" spans="1:7" s="7" customFormat="1" ht="20.149999999999999" customHeight="1" thickBot="1" x14ac:dyDescent="0.3">
      <c r="A45" s="138">
        <v>700</v>
      </c>
      <c r="B45" s="139"/>
      <c r="C45" s="140"/>
      <c r="D45" s="141" t="s">
        <v>32</v>
      </c>
      <c r="E45" s="142">
        <f>E46</f>
        <v>84000</v>
      </c>
      <c r="F45" s="142"/>
      <c r="G45" s="143">
        <f>G46</f>
        <v>84000</v>
      </c>
    </row>
    <row r="46" spans="1:7" s="7" customFormat="1" ht="20.149999999999999" customHeight="1" x14ac:dyDescent="0.25">
      <c r="A46" s="172"/>
      <c r="B46" s="123">
        <v>70007</v>
      </c>
      <c r="C46" s="136"/>
      <c r="D46" s="137" t="s">
        <v>33</v>
      </c>
      <c r="E46" s="102">
        <f>SUM(E47:E54)</f>
        <v>84000</v>
      </c>
      <c r="F46" s="102"/>
      <c r="G46" s="62">
        <f>SUM(G47:G55)</f>
        <v>84000</v>
      </c>
    </row>
    <row r="47" spans="1:7" s="7" customFormat="1" ht="20.25" customHeight="1" x14ac:dyDescent="0.25">
      <c r="A47" s="172"/>
      <c r="B47" s="125"/>
      <c r="C47" s="133">
        <v>4210</v>
      </c>
      <c r="D47" s="66" t="s">
        <v>7</v>
      </c>
      <c r="E47" s="103">
        <f>G47</f>
        <v>40000</v>
      </c>
      <c r="F47" s="117" t="s">
        <v>76</v>
      </c>
      <c r="G47" s="170">
        <v>40000</v>
      </c>
    </row>
    <row r="48" spans="1:7" s="7" customFormat="1" ht="20.149999999999999" customHeight="1" x14ac:dyDescent="0.25">
      <c r="A48" s="172"/>
      <c r="B48" s="125"/>
      <c r="C48" s="133">
        <v>4260</v>
      </c>
      <c r="D48" s="66" t="s">
        <v>4</v>
      </c>
      <c r="E48" s="106">
        <f>G48</f>
        <v>1000</v>
      </c>
      <c r="F48" s="10" t="s">
        <v>66</v>
      </c>
      <c r="G48" s="170">
        <v>1000</v>
      </c>
    </row>
    <row r="49" spans="1:7" s="7" customFormat="1" ht="20.149999999999999" customHeight="1" x14ac:dyDescent="0.25">
      <c r="A49" s="172"/>
      <c r="B49" s="125"/>
      <c r="C49" s="19">
        <v>4270</v>
      </c>
      <c r="D49" s="197" t="s">
        <v>13</v>
      </c>
      <c r="E49" s="89">
        <f>G49</f>
        <v>20000</v>
      </c>
      <c r="F49" s="111" t="s">
        <v>71</v>
      </c>
      <c r="G49" s="170">
        <v>20000</v>
      </c>
    </row>
    <row r="50" spans="1:7" s="7" customFormat="1" ht="20.149999999999999" customHeight="1" x14ac:dyDescent="0.25">
      <c r="A50" s="172"/>
      <c r="B50" s="125"/>
      <c r="C50" s="19">
        <v>4300</v>
      </c>
      <c r="D50" s="196" t="s">
        <v>5</v>
      </c>
      <c r="E50" s="89">
        <f>G50</f>
        <v>4000</v>
      </c>
      <c r="F50" s="111" t="s">
        <v>106</v>
      </c>
      <c r="G50" s="170">
        <v>4000</v>
      </c>
    </row>
    <row r="51" spans="1:7" s="7" customFormat="1" ht="20.149999999999999" customHeight="1" x14ac:dyDescent="0.25">
      <c r="A51" s="172"/>
      <c r="B51" s="125"/>
      <c r="C51" s="236">
        <v>4390</v>
      </c>
      <c r="D51" s="224" t="s">
        <v>29</v>
      </c>
      <c r="E51" s="112">
        <f>G51+G52+G53</f>
        <v>10000</v>
      </c>
      <c r="F51" s="111" t="s">
        <v>77</v>
      </c>
      <c r="G51" s="170">
        <v>3000</v>
      </c>
    </row>
    <row r="52" spans="1:7" s="7" customFormat="1" ht="20.149999999999999" customHeight="1" x14ac:dyDescent="0.25">
      <c r="A52" s="172"/>
      <c r="B52" s="125"/>
      <c r="C52" s="237"/>
      <c r="D52" s="246"/>
      <c r="E52" s="113"/>
      <c r="F52" s="111" t="s">
        <v>78</v>
      </c>
      <c r="G52" s="170">
        <v>4000</v>
      </c>
    </row>
    <row r="53" spans="1:7" s="7" customFormat="1" ht="20.149999999999999" customHeight="1" x14ac:dyDescent="0.25">
      <c r="A53" s="172"/>
      <c r="B53" s="125"/>
      <c r="C53" s="238"/>
      <c r="D53" s="225"/>
      <c r="E53" s="114"/>
      <c r="F53" s="111" t="s">
        <v>79</v>
      </c>
      <c r="G53" s="170">
        <v>3000</v>
      </c>
    </row>
    <row r="54" spans="1:7" s="7" customFormat="1" ht="20.149999999999999" customHeight="1" x14ac:dyDescent="0.25">
      <c r="A54" s="172"/>
      <c r="B54" s="125"/>
      <c r="C54" s="134">
        <v>4430</v>
      </c>
      <c r="D54" s="155" t="s">
        <v>15</v>
      </c>
      <c r="E54" s="105">
        <f>G54</f>
        <v>9000</v>
      </c>
      <c r="F54" s="135" t="s">
        <v>80</v>
      </c>
      <c r="G54" s="171">
        <v>9000</v>
      </c>
    </row>
    <row r="55" spans="1:7" s="7" customFormat="1" ht="45.75" hidden="1" customHeight="1" thickBot="1" x14ac:dyDescent="0.3">
      <c r="A55" s="193"/>
      <c r="B55" s="189"/>
      <c r="C55" s="94">
        <v>6070</v>
      </c>
      <c r="D55" s="192" t="s">
        <v>102</v>
      </c>
      <c r="E55" s="95">
        <f>G55</f>
        <v>0</v>
      </c>
      <c r="F55" s="190" t="s">
        <v>103</v>
      </c>
      <c r="G55" s="194"/>
    </row>
    <row r="56" spans="1:7" s="7" customFormat="1" ht="20.149999999999999" customHeight="1" thickBot="1" x14ac:dyDescent="0.3">
      <c r="A56" s="183">
        <v>900</v>
      </c>
      <c r="B56" s="184"/>
      <c r="C56" s="185"/>
      <c r="D56" s="186" t="s">
        <v>36</v>
      </c>
      <c r="E56" s="187">
        <f>E57+E67+E91</f>
        <v>1807450</v>
      </c>
      <c r="F56" s="187"/>
      <c r="G56" s="188">
        <f>G57+G67+G91</f>
        <v>1807450</v>
      </c>
    </row>
    <row r="57" spans="1:7" s="7" customFormat="1" ht="20.149999999999999" customHeight="1" x14ac:dyDescent="0.25">
      <c r="A57" s="173"/>
      <c r="B57" s="156">
        <v>90001</v>
      </c>
      <c r="C57" s="157"/>
      <c r="D57" s="158" t="s">
        <v>37</v>
      </c>
      <c r="E57" s="102">
        <f>SUM(E58:E66)</f>
        <v>464000</v>
      </c>
      <c r="F57" s="102"/>
      <c r="G57" s="62">
        <f>SUM(G58:G66)</f>
        <v>464000</v>
      </c>
    </row>
    <row r="58" spans="1:7" s="7" customFormat="1" ht="20.149999999999999" customHeight="1" x14ac:dyDescent="0.25">
      <c r="A58" s="173"/>
      <c r="B58" s="151"/>
      <c r="C58" s="124" t="s">
        <v>41</v>
      </c>
      <c r="D58" s="66" t="s">
        <v>7</v>
      </c>
      <c r="E58" s="103">
        <f>G58</f>
        <v>5000</v>
      </c>
      <c r="F58" s="10" t="s">
        <v>63</v>
      </c>
      <c r="G58" s="170">
        <v>5000</v>
      </c>
    </row>
    <row r="59" spans="1:7" s="7" customFormat="1" ht="20.149999999999999" customHeight="1" x14ac:dyDescent="0.25">
      <c r="A59" s="173"/>
      <c r="B59" s="151"/>
      <c r="C59" s="124" t="s">
        <v>42</v>
      </c>
      <c r="D59" s="66" t="s">
        <v>4</v>
      </c>
      <c r="E59" s="103">
        <f>G59</f>
        <v>50000</v>
      </c>
      <c r="F59" s="10" t="s">
        <v>66</v>
      </c>
      <c r="G59" s="170">
        <v>50000</v>
      </c>
    </row>
    <row r="60" spans="1:7" s="7" customFormat="1" ht="20.149999999999999" customHeight="1" x14ac:dyDescent="0.25">
      <c r="A60" s="173"/>
      <c r="B60" s="151"/>
      <c r="C60" s="124" t="s">
        <v>43</v>
      </c>
      <c r="D60" s="66" t="s">
        <v>13</v>
      </c>
      <c r="E60" s="106">
        <f>G60</f>
        <v>5000</v>
      </c>
      <c r="F60" s="10" t="s">
        <v>71</v>
      </c>
      <c r="G60" s="170">
        <v>5000</v>
      </c>
    </row>
    <row r="61" spans="1:7" s="7" customFormat="1" ht="37.5" customHeight="1" x14ac:dyDescent="0.25">
      <c r="A61" s="173"/>
      <c r="B61" s="151"/>
      <c r="C61" s="222" t="s">
        <v>44</v>
      </c>
      <c r="D61" s="226" t="s">
        <v>5</v>
      </c>
      <c r="E61" s="112">
        <f>G61+G62+G63</f>
        <v>392000</v>
      </c>
      <c r="F61" s="118" t="s">
        <v>124</v>
      </c>
      <c r="G61" s="170">
        <f>40000*5.5</f>
        <v>220000</v>
      </c>
    </row>
    <row r="62" spans="1:7" s="7" customFormat="1" ht="20.149999999999999" customHeight="1" x14ac:dyDescent="0.25">
      <c r="A62" s="173"/>
      <c r="B62" s="151"/>
      <c r="C62" s="247"/>
      <c r="D62" s="239"/>
      <c r="E62" s="113"/>
      <c r="F62" s="111" t="s">
        <v>125</v>
      </c>
      <c r="G62" s="170">
        <v>170000</v>
      </c>
    </row>
    <row r="63" spans="1:7" s="7" customFormat="1" ht="20.149999999999999" customHeight="1" x14ac:dyDescent="0.25">
      <c r="A63" s="173"/>
      <c r="B63" s="151"/>
      <c r="C63" s="223"/>
      <c r="D63" s="227"/>
      <c r="E63" s="113"/>
      <c r="F63" s="111" t="s">
        <v>81</v>
      </c>
      <c r="G63" s="170">
        <v>2000</v>
      </c>
    </row>
    <row r="64" spans="1:7" s="7" customFormat="1" ht="21.75" customHeight="1" x14ac:dyDescent="0.25">
      <c r="A64" s="173"/>
      <c r="B64" s="151"/>
      <c r="C64" s="222" t="s">
        <v>62</v>
      </c>
      <c r="D64" s="224" t="s">
        <v>29</v>
      </c>
      <c r="E64" s="112">
        <f>G64+G65</f>
        <v>7000</v>
      </c>
      <c r="F64" s="111" t="s">
        <v>64</v>
      </c>
      <c r="G64" s="170">
        <v>1000</v>
      </c>
    </row>
    <row r="65" spans="1:7" s="7" customFormat="1" ht="17.25" customHeight="1" x14ac:dyDescent="0.25">
      <c r="A65" s="173"/>
      <c r="B65" s="151"/>
      <c r="C65" s="223"/>
      <c r="D65" s="225"/>
      <c r="E65" s="114"/>
      <c r="F65" s="111" t="s">
        <v>65</v>
      </c>
      <c r="G65" s="170">
        <v>6000</v>
      </c>
    </row>
    <row r="66" spans="1:7" s="7" customFormat="1" ht="36" customHeight="1" x14ac:dyDescent="0.25">
      <c r="A66" s="173"/>
      <c r="B66" s="151"/>
      <c r="C66" s="124" t="s">
        <v>45</v>
      </c>
      <c r="D66" s="66" t="s">
        <v>15</v>
      </c>
      <c r="E66" s="104">
        <f>G66</f>
        <v>5000</v>
      </c>
      <c r="F66" s="117" t="s">
        <v>107</v>
      </c>
      <c r="G66" s="170">
        <v>5000</v>
      </c>
    </row>
    <row r="67" spans="1:7" s="7" customFormat="1" ht="20.149999999999999" customHeight="1" x14ac:dyDescent="0.25">
      <c r="A67" s="174"/>
      <c r="B67" s="122">
        <v>90017</v>
      </c>
      <c r="C67" s="132"/>
      <c r="D67" s="68" t="s">
        <v>38</v>
      </c>
      <c r="E67" s="109">
        <f>SUM(E68:E90)</f>
        <v>1128450</v>
      </c>
      <c r="F67" s="109"/>
      <c r="G67" s="175">
        <f>SUM(G68:G90)</f>
        <v>1128450</v>
      </c>
    </row>
    <row r="68" spans="1:7" s="7" customFormat="1" ht="36" customHeight="1" x14ac:dyDescent="0.25">
      <c r="A68" s="174"/>
      <c r="B68" s="125"/>
      <c r="C68" s="124" t="s">
        <v>46</v>
      </c>
      <c r="D68" s="66" t="s">
        <v>25</v>
      </c>
      <c r="E68" s="103">
        <f t="shared" ref="E68:E73" si="0">G68</f>
        <v>12000</v>
      </c>
      <c r="F68" s="66" t="s">
        <v>95</v>
      </c>
      <c r="G68" s="21">
        <v>12000</v>
      </c>
    </row>
    <row r="69" spans="1:7" s="7" customFormat="1" ht="38.25" customHeight="1" x14ac:dyDescent="0.25">
      <c r="A69" s="174"/>
      <c r="B69" s="125"/>
      <c r="C69" s="124" t="s">
        <v>47</v>
      </c>
      <c r="D69" s="66" t="s">
        <v>3</v>
      </c>
      <c r="E69" s="103">
        <f t="shared" si="0"/>
        <v>750000</v>
      </c>
      <c r="F69" s="66" t="s">
        <v>82</v>
      </c>
      <c r="G69" s="21">
        <v>750000</v>
      </c>
    </row>
    <row r="70" spans="1:7" s="7" customFormat="1" ht="20.149999999999999" customHeight="1" x14ac:dyDescent="0.25">
      <c r="A70" s="174"/>
      <c r="B70" s="125"/>
      <c r="C70" s="124" t="s">
        <v>48</v>
      </c>
      <c r="D70" s="66" t="s">
        <v>9</v>
      </c>
      <c r="E70" s="103">
        <f t="shared" si="0"/>
        <v>62000</v>
      </c>
      <c r="F70" s="66" t="s">
        <v>84</v>
      </c>
      <c r="G70" s="21">
        <v>62000</v>
      </c>
    </row>
    <row r="71" spans="1:7" s="7" customFormat="1" ht="20.149999999999999" customHeight="1" x14ac:dyDescent="0.25">
      <c r="A71" s="174"/>
      <c r="B71" s="125"/>
      <c r="C71" s="124" t="s">
        <v>49</v>
      </c>
      <c r="D71" s="66" t="s">
        <v>10</v>
      </c>
      <c r="E71" s="103">
        <f t="shared" si="0"/>
        <v>140000</v>
      </c>
      <c r="F71" s="66" t="s">
        <v>83</v>
      </c>
      <c r="G71" s="21">
        <v>140000</v>
      </c>
    </row>
    <row r="72" spans="1:7" s="7" customFormat="1" ht="20.149999999999999" customHeight="1" x14ac:dyDescent="0.25">
      <c r="A72" s="174"/>
      <c r="B72" s="125"/>
      <c r="C72" s="124" t="s">
        <v>50</v>
      </c>
      <c r="D72" s="66" t="s">
        <v>27</v>
      </c>
      <c r="E72" s="106">
        <f t="shared" si="0"/>
        <v>18100</v>
      </c>
      <c r="F72" s="66" t="s">
        <v>27</v>
      </c>
      <c r="G72" s="21">
        <v>18100</v>
      </c>
    </row>
    <row r="73" spans="1:7" s="7" customFormat="1" ht="20.149999999999999" customHeight="1" x14ac:dyDescent="0.25">
      <c r="A73" s="174"/>
      <c r="B73" s="125"/>
      <c r="C73" s="191" t="s">
        <v>108</v>
      </c>
      <c r="D73" s="155" t="s">
        <v>109</v>
      </c>
      <c r="E73" s="112">
        <f t="shared" si="0"/>
        <v>5000</v>
      </c>
      <c r="F73" s="119" t="s">
        <v>110</v>
      </c>
      <c r="G73" s="21">
        <v>5000</v>
      </c>
    </row>
    <row r="74" spans="1:7" s="7" customFormat="1" ht="36.75" customHeight="1" x14ac:dyDescent="0.25">
      <c r="A74" s="174"/>
      <c r="B74" s="125"/>
      <c r="C74" s="222" t="s">
        <v>41</v>
      </c>
      <c r="D74" s="226" t="s">
        <v>7</v>
      </c>
      <c r="E74" s="112">
        <f>G74+G75</f>
        <v>37000</v>
      </c>
      <c r="F74" s="119" t="s">
        <v>115</v>
      </c>
      <c r="G74" s="21">
        <v>18000</v>
      </c>
    </row>
    <row r="75" spans="1:7" s="7" customFormat="1" ht="20.149999999999999" customHeight="1" x14ac:dyDescent="0.25">
      <c r="A75" s="174"/>
      <c r="B75" s="125"/>
      <c r="C75" s="223"/>
      <c r="D75" s="227"/>
      <c r="E75" s="114"/>
      <c r="F75" s="119" t="s">
        <v>85</v>
      </c>
      <c r="G75" s="21">
        <v>19000</v>
      </c>
    </row>
    <row r="76" spans="1:7" s="7" customFormat="1" ht="20.149999999999999" customHeight="1" x14ac:dyDescent="0.25">
      <c r="A76" s="174"/>
      <c r="B76" s="125"/>
      <c r="C76" s="20" t="s">
        <v>43</v>
      </c>
      <c r="D76" s="117" t="s">
        <v>13</v>
      </c>
      <c r="E76" s="114">
        <f>G76</f>
        <v>4000</v>
      </c>
      <c r="F76" s="119" t="s">
        <v>111</v>
      </c>
      <c r="G76" s="21">
        <v>4000</v>
      </c>
    </row>
    <row r="77" spans="1:7" s="7" customFormat="1" ht="20.149999999999999" customHeight="1" x14ac:dyDescent="0.25">
      <c r="A77" s="174"/>
      <c r="B77" s="125"/>
      <c r="C77" s="20" t="s">
        <v>112</v>
      </c>
      <c r="D77" s="117" t="s">
        <v>113</v>
      </c>
      <c r="E77" s="112">
        <f>G77</f>
        <v>1000</v>
      </c>
      <c r="F77" s="119" t="s">
        <v>114</v>
      </c>
      <c r="G77" s="21">
        <v>1000</v>
      </c>
    </row>
    <row r="78" spans="1:7" s="7" customFormat="1" ht="20.149999999999999" customHeight="1" x14ac:dyDescent="0.25">
      <c r="A78" s="174"/>
      <c r="B78" s="125"/>
      <c r="C78" s="222" t="s">
        <v>44</v>
      </c>
      <c r="D78" s="224" t="s">
        <v>5</v>
      </c>
      <c r="E78" s="112">
        <f>G78+G79+G80+G81+G82</f>
        <v>29850</v>
      </c>
      <c r="F78" s="119" t="s">
        <v>86</v>
      </c>
      <c r="G78" s="21">
        <v>6000</v>
      </c>
    </row>
    <row r="79" spans="1:7" s="7" customFormat="1" ht="20.149999999999999" customHeight="1" x14ac:dyDescent="0.25">
      <c r="A79" s="174"/>
      <c r="B79" s="125"/>
      <c r="C79" s="247"/>
      <c r="D79" s="246"/>
      <c r="E79" s="113"/>
      <c r="F79" s="119" t="s">
        <v>87</v>
      </c>
      <c r="G79" s="21">
        <v>2500</v>
      </c>
    </row>
    <row r="80" spans="1:7" s="7" customFormat="1" ht="20.149999999999999" customHeight="1" x14ac:dyDescent="0.25">
      <c r="A80" s="174"/>
      <c r="B80" s="125"/>
      <c r="C80" s="247"/>
      <c r="D80" s="246"/>
      <c r="E80" s="113"/>
      <c r="F80" s="119" t="s">
        <v>88</v>
      </c>
      <c r="G80" s="21">
        <v>7350</v>
      </c>
    </row>
    <row r="81" spans="1:7" s="7" customFormat="1" ht="20.149999999999999" customHeight="1" x14ac:dyDescent="0.25">
      <c r="A81" s="174"/>
      <c r="B81" s="125"/>
      <c r="C81" s="247"/>
      <c r="D81" s="246"/>
      <c r="E81" s="113"/>
      <c r="F81" s="119" t="s">
        <v>90</v>
      </c>
      <c r="G81" s="21">
        <v>4000</v>
      </c>
    </row>
    <row r="82" spans="1:7" s="7" customFormat="1" ht="20.149999999999999" customHeight="1" x14ac:dyDescent="0.25">
      <c r="A82" s="174"/>
      <c r="B82" s="125"/>
      <c r="C82" s="223"/>
      <c r="D82" s="225"/>
      <c r="E82" s="113"/>
      <c r="F82" s="119" t="s">
        <v>89</v>
      </c>
      <c r="G82" s="21">
        <v>10000</v>
      </c>
    </row>
    <row r="83" spans="1:7" s="7" customFormat="1" ht="20.149999999999999" customHeight="1" x14ac:dyDescent="0.25">
      <c r="A83" s="174"/>
      <c r="B83" s="125"/>
      <c r="C83" s="222" t="s">
        <v>51</v>
      </c>
      <c r="D83" s="226" t="s">
        <v>28</v>
      </c>
      <c r="E83" s="112">
        <f>G83+G84</f>
        <v>3500</v>
      </c>
      <c r="F83" s="119" t="s">
        <v>92</v>
      </c>
      <c r="G83" s="21">
        <v>2650</v>
      </c>
    </row>
    <row r="84" spans="1:7" s="7" customFormat="1" ht="20.149999999999999" customHeight="1" x14ac:dyDescent="0.25">
      <c r="A84" s="174"/>
      <c r="B84" s="125"/>
      <c r="C84" s="223"/>
      <c r="D84" s="227"/>
      <c r="E84" s="114"/>
      <c r="F84" s="119" t="s">
        <v>91</v>
      </c>
      <c r="G84" s="21">
        <v>850</v>
      </c>
    </row>
    <row r="85" spans="1:7" s="7" customFormat="1" ht="20.149999999999999" customHeight="1" x14ac:dyDescent="0.25">
      <c r="A85" s="174"/>
      <c r="B85" s="125"/>
      <c r="C85" s="124" t="s">
        <v>52</v>
      </c>
      <c r="D85" s="66" t="s">
        <v>14</v>
      </c>
      <c r="E85" s="104">
        <f t="shared" ref="E85:E90" si="1">G85</f>
        <v>5000</v>
      </c>
      <c r="F85" s="66" t="s">
        <v>93</v>
      </c>
      <c r="G85" s="21">
        <v>5000</v>
      </c>
    </row>
    <row r="86" spans="1:7" s="7" customFormat="1" ht="20.149999999999999" customHeight="1" x14ac:dyDescent="0.25">
      <c r="A86" s="174"/>
      <c r="B86" s="125"/>
      <c r="C86" s="124" t="s">
        <v>45</v>
      </c>
      <c r="D86" s="66" t="s">
        <v>15</v>
      </c>
      <c r="E86" s="103">
        <f t="shared" si="1"/>
        <v>10000</v>
      </c>
      <c r="F86" s="66" t="s">
        <v>6</v>
      </c>
      <c r="G86" s="21">
        <v>10000</v>
      </c>
    </row>
    <row r="87" spans="1:7" s="7" customFormat="1" ht="38.25" customHeight="1" x14ac:dyDescent="0.25">
      <c r="A87" s="174"/>
      <c r="B87" s="125"/>
      <c r="C87" s="124" t="s">
        <v>53</v>
      </c>
      <c r="D87" s="66" t="s">
        <v>23</v>
      </c>
      <c r="E87" s="103">
        <f t="shared" si="1"/>
        <v>23000</v>
      </c>
      <c r="F87" s="66" t="s">
        <v>116</v>
      </c>
      <c r="G87" s="21">
        <v>23000</v>
      </c>
    </row>
    <row r="88" spans="1:7" s="7" customFormat="1" ht="20.149999999999999" customHeight="1" x14ac:dyDescent="0.25">
      <c r="A88" s="174"/>
      <c r="B88" s="125"/>
      <c r="C88" s="124" t="s">
        <v>54</v>
      </c>
      <c r="D88" s="66" t="s">
        <v>24</v>
      </c>
      <c r="E88" s="103">
        <f t="shared" si="1"/>
        <v>15000</v>
      </c>
      <c r="F88" s="66" t="s">
        <v>24</v>
      </c>
      <c r="G88" s="21">
        <v>15000</v>
      </c>
    </row>
    <row r="89" spans="1:7" s="7" customFormat="1" ht="34.5" customHeight="1" x14ac:dyDescent="0.25">
      <c r="A89" s="174"/>
      <c r="B89" s="125"/>
      <c r="C89" s="124" t="s">
        <v>55</v>
      </c>
      <c r="D89" s="66" t="s">
        <v>8</v>
      </c>
      <c r="E89" s="103">
        <f t="shared" si="1"/>
        <v>2000</v>
      </c>
      <c r="F89" s="66" t="s">
        <v>8</v>
      </c>
      <c r="G89" s="21">
        <v>2000</v>
      </c>
    </row>
    <row r="90" spans="1:7" s="7" customFormat="1" ht="38.25" customHeight="1" x14ac:dyDescent="0.25">
      <c r="A90" s="174"/>
      <c r="B90" s="125"/>
      <c r="C90" s="124" t="s">
        <v>56</v>
      </c>
      <c r="D90" s="66" t="s">
        <v>30</v>
      </c>
      <c r="E90" s="103">
        <f t="shared" si="1"/>
        <v>11000</v>
      </c>
      <c r="F90" s="66" t="s">
        <v>94</v>
      </c>
      <c r="G90" s="21">
        <v>11000</v>
      </c>
    </row>
    <row r="91" spans="1:7" s="7" customFormat="1" ht="20.149999999999999" customHeight="1" x14ac:dyDescent="0.25">
      <c r="A91" s="174"/>
      <c r="B91" s="122">
        <v>90095</v>
      </c>
      <c r="C91" s="159"/>
      <c r="D91" s="68" t="s">
        <v>39</v>
      </c>
      <c r="E91" s="121">
        <f>SUM(E92:E103)</f>
        <v>215000</v>
      </c>
      <c r="F91" s="109"/>
      <c r="G91" s="18">
        <f>SUM(G92:G103)</f>
        <v>215000</v>
      </c>
    </row>
    <row r="92" spans="1:7" s="26" customFormat="1" ht="20.149999999999999" customHeight="1" x14ac:dyDescent="0.25">
      <c r="A92" s="176"/>
      <c r="B92" s="152"/>
      <c r="C92" s="236">
        <v>4210</v>
      </c>
      <c r="D92" s="224" t="s">
        <v>7</v>
      </c>
      <c r="E92" s="112">
        <f>G92+G93+G94</f>
        <v>98000</v>
      </c>
      <c r="F92" s="120" t="s">
        <v>123</v>
      </c>
      <c r="G92" s="177">
        <f>35*2000</f>
        <v>70000</v>
      </c>
    </row>
    <row r="93" spans="1:7" s="26" customFormat="1" ht="20.149999999999999" customHeight="1" x14ac:dyDescent="0.25">
      <c r="A93" s="176"/>
      <c r="B93" s="152"/>
      <c r="C93" s="237"/>
      <c r="D93" s="246"/>
      <c r="E93" s="113"/>
      <c r="F93" s="120" t="s">
        <v>117</v>
      </c>
      <c r="G93" s="177">
        <v>6000</v>
      </c>
    </row>
    <row r="94" spans="1:7" s="26" customFormat="1" ht="20.149999999999999" customHeight="1" x14ac:dyDescent="0.25">
      <c r="A94" s="176"/>
      <c r="B94" s="152"/>
      <c r="C94" s="238"/>
      <c r="D94" s="225"/>
      <c r="E94" s="113"/>
      <c r="F94" s="120" t="s">
        <v>63</v>
      </c>
      <c r="G94" s="177">
        <v>22000</v>
      </c>
    </row>
    <row r="95" spans="1:7" s="26" customFormat="1" ht="20.149999999999999" customHeight="1" x14ac:dyDescent="0.25">
      <c r="A95" s="176"/>
      <c r="B95" s="152"/>
      <c r="C95" s="236">
        <v>4260</v>
      </c>
      <c r="D95" s="226" t="s">
        <v>4</v>
      </c>
      <c r="E95" s="112">
        <f>G95+G96</f>
        <v>31000</v>
      </c>
      <c r="F95" s="120" t="s">
        <v>66</v>
      </c>
      <c r="G95" s="177">
        <v>29000</v>
      </c>
    </row>
    <row r="96" spans="1:7" s="26" customFormat="1" ht="20.149999999999999" customHeight="1" x14ac:dyDescent="0.25">
      <c r="A96" s="176"/>
      <c r="B96" s="152"/>
      <c r="C96" s="238"/>
      <c r="D96" s="227"/>
      <c r="E96" s="114"/>
      <c r="F96" s="120" t="s">
        <v>73</v>
      </c>
      <c r="G96" s="177">
        <v>2000</v>
      </c>
    </row>
    <row r="97" spans="1:7" s="26" customFormat="1" ht="20.149999999999999" customHeight="1" x14ac:dyDescent="0.25">
      <c r="A97" s="176"/>
      <c r="B97" s="152"/>
      <c r="C97" s="133">
        <v>4270</v>
      </c>
      <c r="D97" s="66" t="s">
        <v>13</v>
      </c>
      <c r="E97" s="105">
        <f>G97</f>
        <v>2000</v>
      </c>
      <c r="F97" s="35" t="s">
        <v>111</v>
      </c>
      <c r="G97" s="177">
        <v>2000</v>
      </c>
    </row>
    <row r="98" spans="1:7" s="26" customFormat="1" ht="20.149999999999999" customHeight="1" x14ac:dyDescent="0.25">
      <c r="A98" s="176"/>
      <c r="B98" s="152"/>
      <c r="C98" s="236">
        <v>4300</v>
      </c>
      <c r="D98" s="224" t="s">
        <v>5</v>
      </c>
      <c r="E98" s="112">
        <f>G98+G99+G100</f>
        <v>49500</v>
      </c>
      <c r="F98" s="120" t="s">
        <v>96</v>
      </c>
      <c r="G98" s="177">
        <v>3000</v>
      </c>
    </row>
    <row r="99" spans="1:7" s="26" customFormat="1" ht="20.149999999999999" customHeight="1" x14ac:dyDescent="0.25">
      <c r="A99" s="176"/>
      <c r="B99" s="152"/>
      <c r="C99" s="237"/>
      <c r="D99" s="246"/>
      <c r="E99" s="113"/>
      <c r="F99" s="120" t="s">
        <v>127</v>
      </c>
      <c r="G99" s="177">
        <v>37500</v>
      </c>
    </row>
    <row r="100" spans="1:7" s="26" customFormat="1" ht="20.149999999999999" customHeight="1" x14ac:dyDescent="0.25">
      <c r="A100" s="176"/>
      <c r="B100" s="152"/>
      <c r="C100" s="238"/>
      <c r="D100" s="225"/>
      <c r="E100" s="114"/>
      <c r="F100" s="120" t="s">
        <v>97</v>
      </c>
      <c r="G100" s="177">
        <v>9000</v>
      </c>
    </row>
    <row r="101" spans="1:7" s="26" customFormat="1" ht="36.75" customHeight="1" x14ac:dyDescent="0.25">
      <c r="A101" s="176"/>
      <c r="B101" s="152"/>
      <c r="C101" s="133">
        <v>4390</v>
      </c>
      <c r="D101" s="66" t="s">
        <v>29</v>
      </c>
      <c r="E101" s="104">
        <f>G101</f>
        <v>3000</v>
      </c>
      <c r="F101" s="35" t="s">
        <v>64</v>
      </c>
      <c r="G101" s="177">
        <v>3000</v>
      </c>
    </row>
    <row r="102" spans="1:7" s="26" customFormat="1" ht="20.149999999999999" customHeight="1" x14ac:dyDescent="0.25">
      <c r="A102" s="176"/>
      <c r="B102" s="152"/>
      <c r="C102" s="133">
        <v>4430</v>
      </c>
      <c r="D102" s="66" t="s">
        <v>15</v>
      </c>
      <c r="E102" s="103">
        <f>G102</f>
        <v>1500</v>
      </c>
      <c r="F102" s="35" t="s">
        <v>98</v>
      </c>
      <c r="G102" s="177">
        <v>1500</v>
      </c>
    </row>
    <row r="103" spans="1:7" s="26" customFormat="1" ht="20.149999999999999" customHeight="1" thickBot="1" x14ac:dyDescent="0.3">
      <c r="A103" s="178"/>
      <c r="B103" s="179"/>
      <c r="C103" s="180">
        <v>4480</v>
      </c>
      <c r="D103" s="181" t="s">
        <v>16</v>
      </c>
      <c r="E103" s="108">
        <f>G103</f>
        <v>30000</v>
      </c>
      <c r="F103" s="181" t="s">
        <v>99</v>
      </c>
      <c r="G103" s="198">
        <v>30000</v>
      </c>
    </row>
    <row r="104" spans="1:7" s="7" customFormat="1" ht="25" hidden="1" customHeight="1" x14ac:dyDescent="0.25">
      <c r="A104" s="168"/>
      <c r="B104" s="131"/>
      <c r="C104" s="164"/>
      <c r="D104" s="165" t="s">
        <v>67</v>
      </c>
      <c r="E104" s="166"/>
      <c r="F104" s="167"/>
      <c r="G104" s="195"/>
    </row>
    <row r="105" spans="1:7" s="7" customFormat="1" ht="25" customHeight="1" thickBot="1" x14ac:dyDescent="0.3">
      <c r="A105" s="160"/>
      <c r="B105" s="161"/>
      <c r="C105" s="162"/>
      <c r="D105" s="163" t="s">
        <v>57</v>
      </c>
      <c r="E105" s="142">
        <f>E28+E45+E56</f>
        <v>2155600</v>
      </c>
      <c r="F105" s="142"/>
      <c r="G105" s="143">
        <f>G28+G45+G56</f>
        <v>2155600</v>
      </c>
    </row>
    <row r="106" spans="1:7" s="26" customFormat="1" ht="15.5" x14ac:dyDescent="0.25">
      <c r="A106" s="39"/>
      <c r="B106" s="39"/>
      <c r="C106" s="39"/>
      <c r="D106" s="40"/>
      <c r="E106" s="41"/>
      <c r="F106" s="39"/>
      <c r="G106" s="39"/>
    </row>
    <row r="107" spans="1:7" s="26" customFormat="1" ht="15.5" x14ac:dyDescent="0.25">
      <c r="A107" s="219"/>
      <c r="B107" s="219"/>
      <c r="C107" s="219"/>
      <c r="D107" s="219"/>
      <c r="E107" s="41"/>
      <c r="F107" s="39"/>
      <c r="G107" s="39"/>
    </row>
    <row r="108" spans="1:7" s="26" customFormat="1" ht="15.5" x14ac:dyDescent="0.25">
      <c r="A108" s="39"/>
      <c r="B108" s="39"/>
      <c r="C108" s="39"/>
      <c r="D108" s="40"/>
      <c r="E108" s="41"/>
      <c r="F108" s="39"/>
      <c r="G108" s="39"/>
    </row>
    <row r="109" spans="1:7" ht="15.5" x14ac:dyDescent="0.35">
      <c r="A109" s="3"/>
      <c r="B109" s="3"/>
      <c r="C109" s="3"/>
      <c r="D109" s="42"/>
      <c r="E109" s="43"/>
    </row>
    <row r="110" spans="1:7" ht="15.5" x14ac:dyDescent="0.35">
      <c r="A110" s="3"/>
      <c r="B110" s="3"/>
      <c r="C110" s="3"/>
      <c r="D110" s="3"/>
      <c r="E110" s="43"/>
    </row>
    <row r="111" spans="1:7" ht="15.5" x14ac:dyDescent="0.35">
      <c r="A111" s="3"/>
      <c r="B111" s="3"/>
      <c r="C111" s="3"/>
      <c r="D111" s="3" t="s">
        <v>1</v>
      </c>
      <c r="E111" s="43"/>
    </row>
    <row r="112" spans="1:7" ht="15.5" x14ac:dyDescent="0.35">
      <c r="A112" s="3"/>
      <c r="B112" s="3"/>
      <c r="C112" s="3"/>
      <c r="D112" s="3"/>
      <c r="E112" s="43"/>
    </row>
  </sheetData>
  <mergeCells count="32">
    <mergeCell ref="A1:G1"/>
    <mergeCell ref="A107:D107"/>
    <mergeCell ref="C38:C39"/>
    <mergeCell ref="D38:D39"/>
    <mergeCell ref="D98:D100"/>
    <mergeCell ref="C98:C100"/>
    <mergeCell ref="D42:D43"/>
    <mergeCell ref="D78:D82"/>
    <mergeCell ref="C78:C82"/>
    <mergeCell ref="D83:D84"/>
    <mergeCell ref="C83:C84"/>
    <mergeCell ref="D92:D94"/>
    <mergeCell ref="C61:C63"/>
    <mergeCell ref="D95:D96"/>
    <mergeCell ref="C95:C96"/>
    <mergeCell ref="C92:C94"/>
    <mergeCell ref="C64:C65"/>
    <mergeCell ref="D64:D65"/>
    <mergeCell ref="D74:D75"/>
    <mergeCell ref="C74:C75"/>
    <mergeCell ref="A2:G2"/>
    <mergeCell ref="A3:G3"/>
    <mergeCell ref="A5:A27"/>
    <mergeCell ref="B5:B27"/>
    <mergeCell ref="C5:C27"/>
    <mergeCell ref="G5:G27"/>
    <mergeCell ref="F5:F27"/>
    <mergeCell ref="C51:C53"/>
    <mergeCell ref="D61:D63"/>
    <mergeCell ref="E5:E27"/>
    <mergeCell ref="D5:D27"/>
    <mergeCell ref="D51:D53"/>
  </mergeCells>
  <pageMargins left="0.7" right="0.7" top="0.75" bottom="0.75" header="0.3" footer="0.3"/>
  <pageSetup paperSize="9" scale="53" orientation="portrait" copies="2" r:id="rId1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projekt planu 2024</vt:lpstr>
      <vt:lpstr>analiza rodzajowa kosztów 2024 </vt:lpstr>
      <vt:lpstr>'projekt planu 2024'!Obszar_wydruku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Skarbnik</cp:lastModifiedBy>
  <cp:lastPrinted>2023-12-22T12:27:56Z</cp:lastPrinted>
  <dcterms:created xsi:type="dcterms:W3CDTF">1997-02-26T13:46:56Z</dcterms:created>
  <dcterms:modified xsi:type="dcterms:W3CDTF">2023-12-22T12:28:27Z</dcterms:modified>
</cp:coreProperties>
</file>